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7050" activeTab="0"/>
  </bookViews>
  <sheets>
    <sheet name="calc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<sst xmlns="http://schemas.openxmlformats.org/spreadsheetml/2006/main" count="23" uniqueCount="13">
  <si>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09Nov2007</t>
  </si>
  <si>
    <t>Binomial</t>
  </si>
  <si>
    <t>k</t>
  </si>
  <si>
    <r>
      <t>n</t>
    </r>
    <r>
      <rPr>
        <sz val="10"/>
        <rFont val="Times New Roman"/>
        <family val="1"/>
      </rPr>
      <t xml:space="preserve"> =</t>
    </r>
  </si>
  <si>
    <r>
      <t>p</t>
    </r>
    <r>
      <rPr>
        <sz val="10"/>
        <rFont val="Times New Roman"/>
        <family val="1"/>
      </rPr>
      <t xml:space="preserve"> =</t>
    </r>
  </si>
  <si>
    <r>
      <t>q</t>
    </r>
    <r>
      <rPr>
        <sz val="10"/>
        <rFont val="Times New Roman"/>
        <family val="1"/>
      </rPr>
      <t xml:space="preserve"> =</t>
    </r>
  </si>
  <si>
    <r>
      <t>b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k</t>
    </r>
    <r>
      <rPr>
        <sz val="10"/>
        <rFont val="Times New Roman"/>
        <family val="1"/>
      </rPr>
      <t>)</t>
    </r>
  </si>
  <si>
    <r>
      <t>B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k</t>
    </r>
    <r>
      <rPr>
        <sz val="10"/>
        <rFont val="Times New Roman"/>
        <family val="1"/>
      </rPr>
      <t>)</t>
    </r>
  </si>
  <si>
    <r>
      <t>m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</si>
  <si>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r>
      <t>s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Ö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 q)</t>
    </r>
    <r>
      <rPr>
        <sz val="10"/>
        <rFont val="Times New Roman"/>
        <family val="1"/>
      </rPr>
      <t xml:space="preserve"> =</t>
    </r>
  </si>
  <si>
    <r>
      <t>m</t>
    </r>
    <r>
      <rPr>
        <sz val="10"/>
        <rFont val="Times New Roman"/>
        <family val="1"/>
      </rPr>
      <t xml:space="preserve"> =</t>
    </r>
  </si>
  <si>
    <t>m</t>
  </si>
  <si>
    <t>Recursion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</si>
</sst>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sz val="10"/>
      <name val="Symbol"/>
      <family val="1"/>
    </font>
    <font>
      <b/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3" borderId="0" xfId="0" applyFill="1" applyAlignment="1">
      <alignment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7" fillId="0" borderId="0" xfId="0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"/>
    </sheetView>
  </sheetViews>
  <sheetFormatPr defaultColWidth="9.33203125" defaultRowHeight="12.75"/>
  <sheetData>
    <row r="1" spans="1:3" ht="13.5">
      <c r="A1" s="13" t="s">
        <v>0</v>
      </c>
      <c r="C1" s="5" t="s">
        <v>1</v>
      </c>
    </row>
    <row r="2" spans="1:11" ht="12.75">
      <c r="A2" s="11" t="s">
        <v>3</v>
      </c>
      <c r="B2" s="12">
        <v>10</v>
      </c>
      <c r="D2" s="4" t="s">
        <v>8</v>
      </c>
      <c r="E2" s="2">
        <f>$B$2*$B$3</f>
        <v>5</v>
      </c>
      <c r="G2" s="11" t="s">
        <v>3</v>
      </c>
      <c r="H2" s="12">
        <v>201</v>
      </c>
      <c r="J2" s="4" t="s">
        <v>8</v>
      </c>
      <c r="K2" s="2">
        <f>$H$2*$H$3</f>
        <v>200.598</v>
      </c>
    </row>
    <row r="3" spans="1:11" ht="12.75">
      <c r="A3" s="1" t="s">
        <v>4</v>
      </c>
      <c r="B3" s="2">
        <v>0.5</v>
      </c>
      <c r="D3" s="4" t="s">
        <v>9</v>
      </c>
      <c r="E3" s="2">
        <f>SQRT($B$2*$B$3*$B$4)</f>
        <v>1.5811388300841898</v>
      </c>
      <c r="G3" s="1" t="s">
        <v>4</v>
      </c>
      <c r="H3" s="2">
        <v>0.998</v>
      </c>
      <c r="J3" s="4" t="s">
        <v>9</v>
      </c>
      <c r="K3" s="2">
        <f>SQRT($H$2*$H$3*$H$4)</f>
        <v>0.6334003473317649</v>
      </c>
    </row>
    <row r="4" spans="1:8" ht="12.75">
      <c r="A4" s="1" t="s">
        <v>5</v>
      </c>
      <c r="B4" s="2">
        <f>1-B$3</f>
        <v>0.5</v>
      </c>
      <c r="D4" s="1" t="s">
        <v>10</v>
      </c>
      <c r="E4" s="2">
        <f>INT($E$2)</f>
        <v>5</v>
      </c>
      <c r="F4" s="5" t="s">
        <v>12</v>
      </c>
      <c r="G4" s="1" t="s">
        <v>5</v>
      </c>
      <c r="H4" s="2">
        <f>1-H$3</f>
        <v>0.0020000000000000018</v>
      </c>
    </row>
    <row r="5" spans="1:9" ht="12.75">
      <c r="A5" s="3" t="s">
        <v>2</v>
      </c>
      <c r="B5" s="3" t="s">
        <v>6</v>
      </c>
      <c r="C5" s="3" t="s">
        <v>7</v>
      </c>
      <c r="D5" s="3" t="s">
        <v>11</v>
      </c>
      <c r="E5" s="3" t="s">
        <v>6</v>
      </c>
      <c r="F5" s="3" t="s">
        <v>7</v>
      </c>
      <c r="G5" s="3" t="s">
        <v>2</v>
      </c>
      <c r="H5" s="3" t="s">
        <v>6</v>
      </c>
      <c r="I5" s="3" t="s">
        <v>7</v>
      </c>
    </row>
    <row r="6" spans="1:9" ht="12.75">
      <c r="A6">
        <v>0</v>
      </c>
      <c r="B6">
        <f>BINOMDIST(A6,$B$2,$B$3,0)</f>
        <v>0.0009765625</v>
      </c>
      <c r="C6" s="7">
        <f>BINOMDIST(A6,$B$2,$B$3,1)</f>
        <v>0.0009765625</v>
      </c>
      <c r="D6">
        <f>D7-1</f>
        <v>0</v>
      </c>
      <c r="E6">
        <f>E7*(D6+1)*$B$4/(($B$2-D6)*$B$3)</f>
        <v>0.0009765625</v>
      </c>
      <c r="F6" s="7">
        <f>E6</f>
        <v>0.0009765625</v>
      </c>
      <c r="G6">
        <v>185</v>
      </c>
      <c r="H6">
        <f>BINOMDIST(G6,$H$2,$H$3,0)</f>
        <v>8.316357372708705E-21</v>
      </c>
      <c r="I6" s="7">
        <f>BINOMDIST(G6,$H$2,$H$3,1)</f>
        <v>8.50151157398209E-21</v>
      </c>
    </row>
    <row r="7" spans="1:9" ht="12.75">
      <c r="A7">
        <f>A6+1</f>
        <v>1</v>
      </c>
      <c r="B7">
        <f aca="true" t="shared" si="0" ref="B7:B16">BINOMDIST(A7,$B$2,$B$3,0)</f>
        <v>0.009765625</v>
      </c>
      <c r="C7" s="8">
        <f aca="true" t="shared" si="1" ref="C7:C16">BINOMDIST(A7,$B$2,$B$3,1)</f>
        <v>0.0107421875</v>
      </c>
      <c r="D7">
        <f>D8-1</f>
        <v>1</v>
      </c>
      <c r="E7">
        <f>E8*(D7+1)*$B$4/(($B$2-D7)*$B$3)</f>
        <v>0.009765625</v>
      </c>
      <c r="F7" s="8">
        <f>F6+E7</f>
        <v>0.0107421875</v>
      </c>
      <c r="G7">
        <f>G6+1</f>
        <v>186</v>
      </c>
      <c r="H7">
        <f aca="true" t="shared" si="2" ref="H7:H22">BINOMDIST(G7,$H$2,$H$3,0)</f>
        <v>3.5697740464358146E-19</v>
      </c>
      <c r="I7" s="8">
        <f>BINOMDIST(G7,$H$2,$H$3,1)</f>
        <v>3.6547891621756356E-19</v>
      </c>
    </row>
    <row r="8" spans="1:9" ht="12.75">
      <c r="A8">
        <f aca="true" t="shared" si="3" ref="A8:A16">A7+1</f>
        <v>2</v>
      </c>
      <c r="B8">
        <f t="shared" si="0"/>
        <v>0.04394531250000001</v>
      </c>
      <c r="C8" s="8">
        <f t="shared" si="1"/>
        <v>0.05468750000000001</v>
      </c>
      <c r="D8">
        <f>D9-1</f>
        <v>2</v>
      </c>
      <c r="E8">
        <f>E9*(D8+1)*$B$4/(($B$2-D8)*$B$3)</f>
        <v>0.0439453125</v>
      </c>
      <c r="F8" s="8">
        <f aca="true" t="shared" si="4" ref="F8:F16">F7+E8</f>
        <v>0.0546875</v>
      </c>
      <c r="G8">
        <f aca="true" t="shared" si="5" ref="G8:G19">G7+1</f>
        <v>187</v>
      </c>
      <c r="H8">
        <f t="shared" si="2"/>
        <v>1.4288641036134772E-17</v>
      </c>
      <c r="I8" s="8">
        <f aca="true" t="shared" si="6" ref="I8:I16">BINOMDIST(G8,$H$2,$H$3,1)</f>
        <v>1.4654119952352335E-17</v>
      </c>
    </row>
    <row r="9" spans="1:9" ht="12.75">
      <c r="A9">
        <f t="shared" si="3"/>
        <v>3</v>
      </c>
      <c r="B9">
        <f t="shared" si="0"/>
        <v>0.11718750000000006</v>
      </c>
      <c r="C9" s="8">
        <f t="shared" si="1"/>
        <v>0.17187500000000006</v>
      </c>
      <c r="D9">
        <f>D10-1</f>
        <v>3</v>
      </c>
      <c r="E9">
        <f>E10*(D9+1)*$B$4/(($B$2-D9)*$B$3)</f>
        <v>0.1171875</v>
      </c>
      <c r="F9" s="8">
        <f t="shared" si="4"/>
        <v>0.171875</v>
      </c>
      <c r="G9">
        <f t="shared" si="5"/>
        <v>188</v>
      </c>
      <c r="H9">
        <f t="shared" si="2"/>
        <v>5.309598206299856E-16</v>
      </c>
      <c r="I9" s="8">
        <f t="shared" si="6"/>
        <v>5.456139405823379E-16</v>
      </c>
    </row>
    <row r="10" spans="1:9" ht="12.75">
      <c r="A10">
        <f t="shared" si="3"/>
        <v>4</v>
      </c>
      <c r="B10">
        <f t="shared" si="0"/>
        <v>0.20507812500000006</v>
      </c>
      <c r="C10" s="8">
        <f t="shared" si="1"/>
        <v>0.3769531250000001</v>
      </c>
      <c r="D10">
        <f>D11-1</f>
        <v>4</v>
      </c>
      <c r="E10">
        <f>E11*(D10+1)*$B$4/(($B$2-D10)*$B$3)</f>
        <v>0.205078125</v>
      </c>
      <c r="F10" s="8">
        <f t="shared" si="4"/>
        <v>0.376953125</v>
      </c>
      <c r="G10">
        <f t="shared" si="5"/>
        <v>189</v>
      </c>
      <c r="H10">
        <f t="shared" si="2"/>
        <v>1.8224001885855613E-14</v>
      </c>
      <c r="I10" s="8">
        <f t="shared" si="6"/>
        <v>1.8769615826437952E-14</v>
      </c>
    </row>
    <row r="11" spans="1:9" ht="12.75">
      <c r="A11">
        <f t="shared" si="3"/>
        <v>5</v>
      </c>
      <c r="B11">
        <f t="shared" si="0"/>
        <v>0.24609375</v>
      </c>
      <c r="C11" s="8">
        <f t="shared" si="1"/>
        <v>0.6230468750000001</v>
      </c>
      <c r="D11" s="6">
        <f>$E$4</f>
        <v>5</v>
      </c>
      <c r="E11" s="5">
        <f>BINOMDIST(D11,$B$2,$B$3,0)</f>
        <v>0.24609375</v>
      </c>
      <c r="F11" s="8">
        <f t="shared" si="4"/>
        <v>0.623046875</v>
      </c>
      <c r="G11">
        <f t="shared" si="5"/>
        <v>190</v>
      </c>
      <c r="H11">
        <f t="shared" si="2"/>
        <v>5.743438068026482E-13</v>
      </c>
      <c r="I11" s="8">
        <f t="shared" si="6"/>
        <v>5.931134226290861E-13</v>
      </c>
    </row>
    <row r="12" spans="1:9" ht="12.75">
      <c r="A12">
        <f t="shared" si="3"/>
        <v>6</v>
      </c>
      <c r="B12">
        <f t="shared" si="0"/>
        <v>0.20507812500000006</v>
      </c>
      <c r="C12" s="8">
        <f t="shared" si="1"/>
        <v>0.8281250000000002</v>
      </c>
      <c r="D12">
        <f>D11+1</f>
        <v>6</v>
      </c>
      <c r="E12">
        <f>E11*($B$2-D12+1)*$B$3/(D12*$B$4)</f>
        <v>0.205078125</v>
      </c>
      <c r="F12" s="8">
        <f t="shared" si="4"/>
        <v>0.828125</v>
      </c>
      <c r="G12">
        <f t="shared" si="5"/>
        <v>191</v>
      </c>
      <c r="H12">
        <f t="shared" si="2"/>
        <v>1.6505618615391366E-11</v>
      </c>
      <c r="I12" s="8">
        <f t="shared" si="6"/>
        <v>1.709873203802045E-11</v>
      </c>
    </row>
    <row r="13" spans="1:9" ht="12.75">
      <c r="A13">
        <f t="shared" si="3"/>
        <v>7</v>
      </c>
      <c r="B13">
        <f t="shared" si="0"/>
        <v>0.11718750000000006</v>
      </c>
      <c r="C13" s="8">
        <f t="shared" si="1"/>
        <v>0.9453125000000002</v>
      </c>
      <c r="D13">
        <f>D12+1</f>
        <v>7</v>
      </c>
      <c r="E13">
        <f>E12*($B$2-D13+1)*$B$3/(D13*$B$4)</f>
        <v>0.1171875</v>
      </c>
      <c r="F13" s="8">
        <f t="shared" si="4"/>
        <v>0.9453125</v>
      </c>
      <c r="G13">
        <f t="shared" si="5"/>
        <v>192</v>
      </c>
      <c r="H13">
        <f t="shared" si="2"/>
        <v>4.289741504729311E-10</v>
      </c>
      <c r="I13" s="8">
        <f t="shared" si="6"/>
        <v>4.4607288251095157E-10</v>
      </c>
    </row>
    <row r="14" spans="1:9" ht="12.75">
      <c r="A14">
        <f t="shared" si="3"/>
        <v>8</v>
      </c>
      <c r="B14">
        <f t="shared" si="0"/>
        <v>0.04394531250000001</v>
      </c>
      <c r="C14" s="8">
        <f t="shared" si="1"/>
        <v>0.9892578125000002</v>
      </c>
      <c r="D14">
        <f>D13+1</f>
        <v>8</v>
      </c>
      <c r="E14">
        <f>E13*($B$2-D14+1)*$B$3/(D14*$B$4)</f>
        <v>0.0439453125</v>
      </c>
      <c r="F14" s="8">
        <f t="shared" si="4"/>
        <v>0.9892578125</v>
      </c>
      <c r="G14">
        <f t="shared" si="5"/>
        <v>193</v>
      </c>
      <c r="H14">
        <f t="shared" si="2"/>
        <v>9.981983988465952E-09</v>
      </c>
      <c r="I14" s="8">
        <f t="shared" si="6"/>
        <v>1.0428056870976903E-08</v>
      </c>
    </row>
    <row r="15" spans="1:9" ht="12.75">
      <c r="A15">
        <f t="shared" si="3"/>
        <v>9</v>
      </c>
      <c r="B15">
        <f t="shared" si="0"/>
        <v>0.009765625</v>
      </c>
      <c r="C15" s="8">
        <f t="shared" si="1"/>
        <v>0.9990234375000002</v>
      </c>
      <c r="D15">
        <f>D14+1</f>
        <v>9</v>
      </c>
      <c r="E15">
        <f>E14*($B$2-D15+1)*$B$3/(D15*$B$4)</f>
        <v>0.009765625</v>
      </c>
      <c r="F15" s="8">
        <f t="shared" si="4"/>
        <v>0.9990234375</v>
      </c>
      <c r="G15">
        <f t="shared" si="5"/>
        <v>194</v>
      </c>
      <c r="H15">
        <f t="shared" si="2"/>
        <v>2.054024746492577E-07</v>
      </c>
      <c r="I15" s="8">
        <f t="shared" si="6"/>
        <v>2.158305315202346E-07</v>
      </c>
    </row>
    <row r="16" spans="1:9" ht="12.75">
      <c r="A16">
        <f t="shared" si="3"/>
        <v>10</v>
      </c>
      <c r="B16">
        <f t="shared" si="0"/>
        <v>0.0009765625</v>
      </c>
      <c r="C16" s="9">
        <f t="shared" si="1"/>
        <v>1.0000000000000002</v>
      </c>
      <c r="D16">
        <f>D15+1</f>
        <v>10</v>
      </c>
      <c r="E16">
        <f>E15*($B$2-D16+1)*$B$3/(D16*$B$4)</f>
        <v>0.0009765625</v>
      </c>
      <c r="F16" s="9">
        <f t="shared" si="4"/>
        <v>1</v>
      </c>
      <c r="G16">
        <f t="shared" si="5"/>
        <v>195</v>
      </c>
      <c r="H16">
        <f t="shared" si="2"/>
        <v>3.679337661281312E-06</v>
      </c>
      <c r="I16" s="8">
        <f t="shared" si="6"/>
        <v>3.895168192801547E-06</v>
      </c>
    </row>
    <row r="17" spans="7:9" ht="12.75">
      <c r="G17">
        <f t="shared" si="5"/>
        <v>196</v>
      </c>
      <c r="H17">
        <f t="shared" si="2"/>
        <v>5.6203759989164615E-05</v>
      </c>
      <c r="I17" s="8">
        <f>BINOMDIST(G17,$H$2,$H$3,1)</f>
        <v>6.009892818196616E-05</v>
      </c>
    </row>
    <row r="18" spans="7:9" ht="12.75">
      <c r="G18">
        <f t="shared" si="5"/>
        <v>197</v>
      </c>
      <c r="H18">
        <f t="shared" si="2"/>
        <v>0.0007118191937713977</v>
      </c>
      <c r="I18" s="8">
        <f>BINOMDIST(G18,$H$2,$H$3,1)</f>
        <v>0.0007719181219533639</v>
      </c>
    </row>
    <row r="19" spans="7:9" ht="12.75">
      <c r="G19">
        <f t="shared" si="5"/>
        <v>198</v>
      </c>
      <c r="H19">
        <f t="shared" si="2"/>
        <v>0.007175712680644988</v>
      </c>
      <c r="I19" s="8">
        <f>BINOMDIST(G19,$H$2,$H$3,1)</f>
        <v>0.007947630802598351</v>
      </c>
    </row>
    <row r="20" spans="7:9" ht="12.75">
      <c r="G20">
        <f>G19+1</f>
        <v>199</v>
      </c>
      <c r="H20">
        <f t="shared" si="2"/>
        <v>0.053980109964449956</v>
      </c>
      <c r="I20" s="8">
        <f>BINOMDIST(G20,$H$2,$H$3,1)</f>
        <v>0.06192774076704831</v>
      </c>
    </row>
    <row r="21" spans="7:9" ht="12.75">
      <c r="G21">
        <f>G20+1</f>
        <v>200</v>
      </c>
      <c r="H21">
        <f t="shared" si="2"/>
        <v>0.2693607487226049</v>
      </c>
      <c r="I21" s="8">
        <f>BINOMDIST(G21,$H$2,$H$3,1)</f>
        <v>0.3312884894896532</v>
      </c>
    </row>
    <row r="22" spans="7:9" ht="12.75">
      <c r="G22">
        <f>G21+1</f>
        <v>201</v>
      </c>
      <c r="H22">
        <f t="shared" si="2"/>
        <v>0.6687115105103468</v>
      </c>
      <c r="I22" s="8">
        <f>BINOMDIST(G22,$H$2,$H$3,1)</f>
        <v>1</v>
      </c>
    </row>
    <row r="23" spans="1:1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dcterms:created xsi:type="dcterms:W3CDTF">2007-11-09T13:17:16Z</dcterms:created>
  <dcterms:modified xsi:type="dcterms:W3CDTF">2009-04-18T21:09:35Z</dcterms:modified>
  <cp:category/>
  <cp:version/>
  <cp:contentType/>
  <cp:contentStatus/>
</cp:coreProperties>
</file>