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Y_DOCS\POSTGRAD\_Me_Miguel\"/>
    </mc:Choice>
  </mc:AlternateContent>
  <bookViews>
    <workbookView xWindow="0" yWindow="0" windowWidth="13650" windowHeight="5940" activeTab="1"/>
  </bookViews>
  <sheets>
    <sheet name="direct" sheetId="1" r:id="rId1"/>
    <sheet name="inverse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2" l="1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O7" i="2"/>
  <c r="C8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B8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E4" i="2"/>
  <c r="E3" i="2"/>
  <c r="B29" i="2" s="1"/>
  <c r="C29" i="2" s="1"/>
  <c r="R29" i="2" s="1"/>
  <c r="G29" i="2" l="1"/>
  <c r="E29" i="2"/>
  <c r="F29" i="2" s="1"/>
  <c r="B18" i="2"/>
  <c r="C18" i="2" s="1"/>
  <c r="R18" i="2" s="1"/>
  <c r="B23" i="2"/>
  <c r="C23" i="2" s="1"/>
  <c r="R23" i="2" s="1"/>
  <c r="B28" i="2"/>
  <c r="C28" i="2" s="1"/>
  <c r="R28" i="2" s="1"/>
  <c r="B12" i="2"/>
  <c r="C12" i="2" s="1"/>
  <c r="R12" i="2" s="1"/>
  <c r="B11" i="2"/>
  <c r="C11" i="2" s="1"/>
  <c r="R11" i="2" s="1"/>
  <c r="B16" i="2"/>
  <c r="C16" i="2" s="1"/>
  <c r="R16" i="2" s="1"/>
  <c r="B22" i="2"/>
  <c r="C22" i="2" s="1"/>
  <c r="R22" i="2" s="1"/>
  <c r="B27" i="2"/>
  <c r="C27" i="2" s="1"/>
  <c r="R27" i="2" s="1"/>
  <c r="B14" i="2"/>
  <c r="C14" i="2" s="1"/>
  <c r="R14" i="2" s="1"/>
  <c r="B19" i="2"/>
  <c r="C19" i="2" s="1"/>
  <c r="R19" i="2" s="1"/>
  <c r="B24" i="2"/>
  <c r="C24" i="2" s="1"/>
  <c r="R24" i="2" s="1"/>
  <c r="H12" i="2"/>
  <c r="I12" i="2" s="1"/>
  <c r="B10" i="2"/>
  <c r="C10" i="2" s="1"/>
  <c r="R10" i="2" s="1"/>
  <c r="B15" i="2"/>
  <c r="C15" i="2" s="1"/>
  <c r="R15" i="2" s="1"/>
  <c r="B20" i="2"/>
  <c r="C20" i="2" s="1"/>
  <c r="R20" i="2" s="1"/>
  <c r="B26" i="2"/>
  <c r="C26" i="2" s="1"/>
  <c r="R26" i="2" s="1"/>
  <c r="H29" i="2"/>
  <c r="I29" i="2" s="1"/>
  <c r="B9" i="2"/>
  <c r="C9" i="2" s="1"/>
  <c r="R9" i="2" s="1"/>
  <c r="B13" i="2"/>
  <c r="C13" i="2" s="1"/>
  <c r="R13" i="2" s="1"/>
  <c r="B17" i="2"/>
  <c r="C17" i="2" s="1"/>
  <c r="R17" i="2" s="1"/>
  <c r="B21" i="2"/>
  <c r="C21" i="2" s="1"/>
  <c r="R21" i="2" s="1"/>
  <c r="B25" i="2"/>
  <c r="C25" i="2" s="1"/>
  <c r="R25" i="2" s="1"/>
  <c r="E4" i="1"/>
  <c r="G26" i="2" l="1"/>
  <c r="E26" i="2"/>
  <c r="F26" i="2" s="1"/>
  <c r="E25" i="2"/>
  <c r="F25" i="2" s="1"/>
  <c r="G25" i="2"/>
  <c r="E9" i="2"/>
  <c r="F9" i="2" s="1"/>
  <c r="G9" i="2"/>
  <c r="G19" i="2"/>
  <c r="E19" i="2"/>
  <c r="F19" i="2" s="1"/>
  <c r="G16" i="2"/>
  <c r="E16" i="2"/>
  <c r="F16" i="2" s="1"/>
  <c r="E23" i="2"/>
  <c r="F23" i="2" s="1"/>
  <c r="G23" i="2"/>
  <c r="F21" i="2"/>
  <c r="E21" i="2"/>
  <c r="G21" i="2"/>
  <c r="F10" i="2"/>
  <c r="G10" i="2"/>
  <c r="E10" i="2"/>
  <c r="E14" i="2"/>
  <c r="F14" i="2" s="1"/>
  <c r="G14" i="2"/>
  <c r="G11" i="2"/>
  <c r="E11" i="2"/>
  <c r="F11" i="2" s="1"/>
  <c r="G18" i="2"/>
  <c r="E18" i="2"/>
  <c r="F18" i="2" s="1"/>
  <c r="G12" i="2"/>
  <c r="E12" i="2"/>
  <c r="F12" i="2" s="1"/>
  <c r="E13" i="2"/>
  <c r="F13" i="2" s="1"/>
  <c r="G13" i="2"/>
  <c r="G20" i="2"/>
  <c r="E20" i="2"/>
  <c r="F20" i="2" s="1"/>
  <c r="F24" i="2"/>
  <c r="G24" i="2"/>
  <c r="E24" i="2"/>
  <c r="E22" i="2"/>
  <c r="F22" i="2" s="1"/>
  <c r="G22" i="2"/>
  <c r="G28" i="2"/>
  <c r="E28" i="2"/>
  <c r="F28" i="2" s="1"/>
  <c r="E17" i="2"/>
  <c r="F17" i="2" s="1"/>
  <c r="G17" i="2"/>
  <c r="G27" i="2"/>
  <c r="E27" i="2"/>
  <c r="F27" i="2" s="1"/>
  <c r="E15" i="2"/>
  <c r="F15" i="2" s="1"/>
  <c r="G15" i="2"/>
  <c r="K12" i="2"/>
  <c r="K29" i="2"/>
  <c r="J12" i="2"/>
  <c r="H23" i="2"/>
  <c r="I23" i="2" s="1"/>
  <c r="J29" i="2"/>
  <c r="H28" i="2"/>
  <c r="I28" i="2" s="1"/>
  <c r="H18" i="2"/>
  <c r="I18" i="2" s="1"/>
  <c r="H17" i="2"/>
  <c r="I17" i="2" s="1"/>
  <c r="H26" i="2"/>
  <c r="I26" i="2" s="1"/>
  <c r="H14" i="2"/>
  <c r="I14" i="2" s="1"/>
  <c r="H16" i="2"/>
  <c r="I16" i="2" s="1"/>
  <c r="H13" i="2"/>
  <c r="I13" i="2" s="1"/>
  <c r="H20" i="2"/>
  <c r="I20" i="2" s="1"/>
  <c r="H11" i="2"/>
  <c r="I11" i="2" s="1"/>
  <c r="H25" i="2"/>
  <c r="I25" i="2" s="1"/>
  <c r="H15" i="2"/>
  <c r="I15" i="2" s="1"/>
  <c r="H24" i="2"/>
  <c r="I24" i="2" s="1"/>
  <c r="H27" i="2"/>
  <c r="I27" i="2" s="1"/>
  <c r="H21" i="2"/>
  <c r="I21" i="2" s="1"/>
  <c r="H10" i="2"/>
  <c r="I10" i="2" s="1"/>
  <c r="H19" i="2"/>
  <c r="I19" i="2" s="1"/>
  <c r="H22" i="2"/>
  <c r="I22" i="2" s="1"/>
  <c r="H9" i="2"/>
  <c r="I9" i="2" s="1"/>
  <c r="L29" i="2" l="1"/>
  <c r="N29" i="2" s="1"/>
  <c r="K28" i="2"/>
  <c r="K22" i="2"/>
  <c r="K23" i="2"/>
  <c r="K19" i="2"/>
  <c r="K21" i="2"/>
  <c r="K24" i="2"/>
  <c r="K25" i="2"/>
  <c r="K20" i="2"/>
  <c r="K16" i="2"/>
  <c r="K26" i="2"/>
  <c r="K18" i="2"/>
  <c r="L12" i="2"/>
  <c r="K10" i="2"/>
  <c r="K27" i="2"/>
  <c r="K15" i="2"/>
  <c r="K11" i="2"/>
  <c r="K13" i="2"/>
  <c r="K14" i="2"/>
  <c r="K17" i="2"/>
  <c r="M29" i="2"/>
  <c r="J9" i="2"/>
  <c r="K9" i="2"/>
  <c r="J19" i="2"/>
  <c r="J21" i="2"/>
  <c r="J24" i="2"/>
  <c r="J25" i="2"/>
  <c r="J20" i="2"/>
  <c r="J16" i="2"/>
  <c r="J26" i="2"/>
  <c r="J18" i="2"/>
  <c r="J23" i="2"/>
  <c r="L23" i="2" s="1"/>
  <c r="N23" i="2" s="1"/>
  <c r="J28" i="2"/>
  <c r="J22" i="2"/>
  <c r="J10" i="2"/>
  <c r="J27" i="2"/>
  <c r="J15" i="2"/>
  <c r="J11" i="2"/>
  <c r="L11" i="2" s="1"/>
  <c r="N11" i="2" s="1"/>
  <c r="J13" i="2"/>
  <c r="J14" i="2"/>
  <c r="J17" i="2"/>
  <c r="E3" i="1"/>
  <c r="D8" i="1" s="1"/>
  <c r="E8" i="1" s="1"/>
  <c r="F8" i="1" s="1"/>
  <c r="L24" i="2" l="1"/>
  <c r="N24" i="2" s="1"/>
  <c r="L26" i="2"/>
  <c r="N26" i="2" s="1"/>
  <c r="L22" i="2"/>
  <c r="N22" i="2" s="1"/>
  <c r="L15" i="2"/>
  <c r="N15" i="2" s="1"/>
  <c r="L28" i="2"/>
  <c r="N28" i="2" s="1"/>
  <c r="L14" i="2"/>
  <c r="N14" i="2" s="1"/>
  <c r="L27" i="2"/>
  <c r="N27" i="2" s="1"/>
  <c r="L20" i="2"/>
  <c r="N20" i="2" s="1"/>
  <c r="L19" i="2"/>
  <c r="N19" i="2" s="1"/>
  <c r="M15" i="2"/>
  <c r="L13" i="2"/>
  <c r="L10" i="2"/>
  <c r="L18" i="2"/>
  <c r="L25" i="2"/>
  <c r="M11" i="2"/>
  <c r="N12" i="2"/>
  <c r="M12" i="2"/>
  <c r="M26" i="2"/>
  <c r="M24" i="2"/>
  <c r="L17" i="2"/>
  <c r="L16" i="2"/>
  <c r="L21" i="2"/>
  <c r="Q29" i="2"/>
  <c r="P29" i="2"/>
  <c r="M23" i="2"/>
  <c r="O29" i="2"/>
  <c r="L9" i="2"/>
  <c r="M14" i="2" l="1"/>
  <c r="P14" i="2" s="1"/>
  <c r="M22" i="2"/>
  <c r="Q22" i="2" s="1"/>
  <c r="M19" i="2"/>
  <c r="P19" i="2" s="1"/>
  <c r="M27" i="2"/>
  <c r="P27" i="2" s="1"/>
  <c r="M28" i="2"/>
  <c r="Q28" i="2" s="1"/>
  <c r="O12" i="2"/>
  <c r="M20" i="2"/>
  <c r="Q20" i="2" s="1"/>
  <c r="Q12" i="2"/>
  <c r="P12" i="2"/>
  <c r="N18" i="2"/>
  <c r="M18" i="2"/>
  <c r="Q27" i="2"/>
  <c r="N21" i="2"/>
  <c r="M21" i="2"/>
  <c r="N10" i="2"/>
  <c r="M10" i="2"/>
  <c r="Q23" i="2"/>
  <c r="P23" i="2"/>
  <c r="Q14" i="2"/>
  <c r="N16" i="2"/>
  <c r="M16" i="2"/>
  <c r="Q24" i="2"/>
  <c r="P24" i="2"/>
  <c r="Q11" i="2"/>
  <c r="P11" i="2"/>
  <c r="N13" i="2"/>
  <c r="M13" i="2"/>
  <c r="N17" i="2"/>
  <c r="M17" i="2"/>
  <c r="Q26" i="2"/>
  <c r="P26" i="2"/>
  <c r="N25" i="2"/>
  <c r="M25" i="2"/>
  <c r="Q15" i="2"/>
  <c r="P15" i="2"/>
  <c r="M9" i="2"/>
  <c r="N9" i="2"/>
  <c r="O24" i="2"/>
  <c r="O27" i="2"/>
  <c r="D9" i="1"/>
  <c r="E9" i="1" s="1"/>
  <c r="F9" i="1" s="1"/>
  <c r="Q9" i="2" l="1"/>
  <c r="P22" i="2"/>
  <c r="O19" i="2"/>
  <c r="Q19" i="2"/>
  <c r="P28" i="2"/>
  <c r="O28" i="2"/>
  <c r="P20" i="2"/>
  <c r="O16" i="2"/>
  <c r="Q25" i="2"/>
  <c r="P25" i="2"/>
  <c r="Q10" i="2"/>
  <c r="P10" i="2"/>
  <c r="Q21" i="2"/>
  <c r="P21" i="2"/>
  <c r="Q18" i="2"/>
  <c r="P18" i="2"/>
  <c r="O18" i="2"/>
  <c r="Q17" i="2"/>
  <c r="P17" i="2"/>
  <c r="Q13" i="2"/>
  <c r="P13" i="2"/>
  <c r="O21" i="2"/>
  <c r="Q16" i="2"/>
  <c r="P16" i="2"/>
  <c r="O15" i="2"/>
  <c r="O20" i="2"/>
  <c r="O22" i="2"/>
  <c r="O17" i="2"/>
  <c r="O23" i="2"/>
  <c r="O13" i="2"/>
  <c r="O26" i="2"/>
  <c r="O9" i="2"/>
  <c r="O14" i="2"/>
  <c r="O11" i="2"/>
  <c r="O10" i="2"/>
  <c r="O25" i="2"/>
  <c r="D10" i="1"/>
  <c r="E10" i="1" s="1"/>
  <c r="F10" i="1" s="1"/>
  <c r="D11" i="1" l="1"/>
  <c r="E11" i="1" s="1"/>
  <c r="F11" i="1" s="1"/>
  <c r="D12" i="1" l="1"/>
  <c r="E12" i="1" s="1"/>
  <c r="F12" i="1" s="1"/>
  <c r="D13" i="1" l="1"/>
  <c r="E13" i="1" s="1"/>
  <c r="F13" i="1" s="1"/>
  <c r="D14" i="1" l="1"/>
  <c r="E14" i="1" s="1"/>
  <c r="F14" i="1" s="1"/>
  <c r="D15" i="1" l="1"/>
  <c r="E15" i="1" s="1"/>
  <c r="F15" i="1" s="1"/>
  <c r="D16" i="1" l="1"/>
  <c r="E16" i="1" s="1"/>
  <c r="F16" i="1" s="1"/>
  <c r="D17" i="1" l="1"/>
  <c r="E17" i="1" s="1"/>
  <c r="F17" i="1" s="1"/>
  <c r="D18" i="1" l="1"/>
  <c r="E18" i="1" s="1"/>
  <c r="F18" i="1" s="1"/>
  <c r="D19" i="1" l="1"/>
  <c r="E19" i="1" s="1"/>
  <c r="F19" i="1" s="1"/>
  <c r="D20" i="1" l="1"/>
  <c r="E20" i="1" s="1"/>
  <c r="F20" i="1" s="1"/>
  <c r="D21" i="1" l="1"/>
  <c r="E21" i="1" s="1"/>
  <c r="F21" i="1" s="1"/>
  <c r="D22" i="1" l="1"/>
  <c r="E22" i="1" s="1"/>
  <c r="F22" i="1" s="1"/>
  <c r="D23" i="1" l="1"/>
  <c r="E23" i="1" s="1"/>
  <c r="F23" i="1" s="1"/>
  <c r="D24" i="1" l="1"/>
  <c r="E24" i="1" s="1"/>
  <c r="F24" i="1" s="1"/>
  <c r="D25" i="1" l="1"/>
  <c r="E25" i="1" s="1"/>
  <c r="F25" i="1" s="1"/>
  <c r="D26" i="1" l="1"/>
  <c r="E26" i="1" s="1"/>
  <c r="F26" i="1" s="1"/>
  <c r="D27" i="1" l="1"/>
  <c r="E27" i="1" s="1"/>
  <c r="F27" i="1" s="1"/>
  <c r="D28" i="1"/>
  <c r="E28" i="1" s="1"/>
  <c r="F28" i="1" s="1"/>
</calcChain>
</file>

<file path=xl/sharedStrings.xml><?xml version="1.0" encoding="utf-8"?>
<sst xmlns="http://schemas.openxmlformats.org/spreadsheetml/2006/main" count="60" uniqueCount="43">
  <si>
    <t>Volume in a sphere</t>
  </si>
  <si>
    <t>m</t>
  </si>
  <si>
    <r>
      <rPr>
        <i/>
        <sz val="10"/>
        <color theme="1"/>
        <rFont val="Times New Roman"/>
        <family val="1"/>
      </rPr>
      <t>R</t>
    </r>
    <r>
      <rPr>
        <sz val="10"/>
        <color theme="1"/>
        <rFont val="Times New Roman"/>
        <family val="1"/>
      </rPr>
      <t xml:space="preserve"> =</t>
    </r>
  </si>
  <si>
    <r>
      <rPr>
        <i/>
        <sz val="10"/>
        <color theme="1"/>
        <rFont val="Times New Roman"/>
        <family val="1"/>
      </rPr>
      <t>n</t>
    </r>
    <r>
      <rPr>
        <sz val="10"/>
        <color theme="1"/>
        <rFont val="Times New Roman"/>
        <family val="1"/>
      </rPr>
      <t xml:space="preserve"> =</t>
    </r>
  </si>
  <si>
    <t>h</t>
  </si>
  <si>
    <t>V</t>
  </si>
  <si>
    <r>
      <rPr>
        <i/>
        <sz val="10"/>
        <color theme="1"/>
        <rFont val="Times New Roman"/>
        <family val="1"/>
      </rPr>
      <t>D</t>
    </r>
    <r>
      <rPr>
        <sz val="10"/>
        <color theme="1"/>
        <rFont val="Times New Roman"/>
        <family val="1"/>
      </rPr>
      <t xml:space="preserve"> =</t>
    </r>
  </si>
  <si>
    <t>q</t>
  </si>
  <si>
    <r>
      <t>h</t>
    </r>
    <r>
      <rPr>
        <b/>
        <vertAlign val="subscript"/>
        <sz val="10"/>
        <color theme="1"/>
        <rFont val="Times New Roman"/>
        <family val="1"/>
      </rPr>
      <t>1</t>
    </r>
  </si>
  <si>
    <r>
      <rPr>
        <i/>
        <sz val="10"/>
        <color theme="1"/>
        <rFont val="Times New Roman"/>
        <family val="1"/>
      </rPr>
      <t>V</t>
    </r>
    <r>
      <rPr>
        <vertAlign val="subscript"/>
        <sz val="10"/>
        <color theme="1"/>
        <rFont val="Times New Roman"/>
        <family val="1"/>
      </rPr>
      <t>T</t>
    </r>
    <r>
      <rPr>
        <sz val="10"/>
        <color theme="1"/>
        <rFont val="Times New Roman"/>
        <family val="1"/>
      </rPr>
      <t xml:space="preserve"> =</t>
    </r>
  </si>
  <si>
    <r>
      <t>m</t>
    </r>
    <r>
      <rPr>
        <vertAlign val="superscript"/>
        <sz val="10"/>
        <color theme="1"/>
        <rFont val="Arial Narrow"/>
        <family val="2"/>
      </rPr>
      <t>3</t>
    </r>
  </si>
  <si>
    <t>D</t>
  </si>
  <si>
    <r>
      <t>h</t>
    </r>
    <r>
      <rPr>
        <b/>
        <vertAlign val="subscript"/>
        <sz val="10"/>
        <color theme="1"/>
        <rFont val="Times New Roman"/>
        <family val="1"/>
      </rPr>
      <t>2</t>
    </r>
  </si>
  <si>
    <r>
      <t>h</t>
    </r>
    <r>
      <rPr>
        <b/>
        <vertAlign val="subscript"/>
        <sz val="10"/>
        <color theme="1"/>
        <rFont val="Times New Roman"/>
        <family val="1"/>
      </rPr>
      <t>3</t>
    </r>
  </si>
  <si>
    <t>B</t>
  </si>
  <si>
    <t>C</t>
  </si>
  <si>
    <t>S</t>
  </si>
  <si>
    <t>Inverse function ?</t>
  </si>
  <si>
    <t>i</t>
  </si>
  <si>
    <r>
      <t>3</t>
    </r>
    <r>
      <rPr>
        <i/>
        <sz val="10"/>
        <color theme="1"/>
        <rFont val="Times New Roman"/>
        <family val="1"/>
      </rPr>
      <t>V</t>
    </r>
    <r>
      <rPr>
        <sz val="10"/>
        <color theme="1"/>
        <rFont val="Times New Roman"/>
        <family val="1"/>
      </rPr>
      <t>/(2</t>
    </r>
    <r>
      <rPr>
        <i/>
        <sz val="10"/>
        <color theme="1"/>
        <rFont val="Symbol"/>
        <family val="1"/>
        <charset val="2"/>
      </rPr>
      <t>p</t>
    </r>
    <r>
      <rPr>
        <sz val="10"/>
        <color theme="1"/>
        <rFont val="Times New Roman"/>
        <family val="1"/>
      </rPr>
      <t>)-</t>
    </r>
    <r>
      <rPr>
        <i/>
        <sz val="10"/>
        <color theme="1"/>
        <rFont val="Times New Roman"/>
        <family val="1"/>
      </rPr>
      <t>R</t>
    </r>
    <r>
      <rPr>
        <vertAlign val="superscript"/>
        <sz val="10"/>
        <color theme="1"/>
        <rFont val="Times New Roman"/>
        <family val="1"/>
      </rPr>
      <t>3</t>
    </r>
  </si>
  <si>
    <r>
      <t>1-2</t>
    </r>
    <r>
      <rPr>
        <i/>
        <sz val="10"/>
        <color theme="1"/>
        <rFont val="Times New Roman"/>
        <family val="1"/>
      </rPr>
      <t>V</t>
    </r>
    <r>
      <rPr>
        <sz val="10"/>
        <color theme="1"/>
        <rFont val="Times New Roman"/>
        <family val="1"/>
      </rPr>
      <t>/</t>
    </r>
    <r>
      <rPr>
        <i/>
        <sz val="10"/>
        <color theme="1"/>
        <rFont val="Times New Roman"/>
        <family val="1"/>
      </rPr>
      <t>V</t>
    </r>
    <r>
      <rPr>
        <vertAlign val="subscript"/>
        <sz val="10"/>
        <color theme="1"/>
        <rFont val="Times New Roman"/>
        <family val="1"/>
      </rPr>
      <t>T</t>
    </r>
  </si>
  <si>
    <t>argACOS</t>
  </si>
  <si>
    <r>
      <rPr>
        <i/>
        <sz val="10"/>
        <color theme="1"/>
        <rFont val="Times New Roman"/>
        <family val="1"/>
      </rPr>
      <t>B</t>
    </r>
    <r>
      <rPr>
        <sz val="10"/>
        <color theme="1"/>
        <rFont val="Times New Roman"/>
        <family val="1"/>
      </rPr>
      <t xml:space="preserve"> = (</t>
    </r>
    <r>
      <rPr>
        <i/>
        <sz val="10"/>
        <color theme="1"/>
        <rFont val="Times New Roman"/>
        <family val="1"/>
      </rPr>
      <t>h</t>
    </r>
    <r>
      <rPr>
        <vertAlign val="subscript"/>
        <sz val="10"/>
        <color theme="1"/>
        <rFont val="Times New Roman"/>
        <family val="1"/>
      </rPr>
      <t>1</t>
    </r>
    <r>
      <rPr>
        <sz val="10"/>
        <color theme="1"/>
        <rFont val="Times New Roman"/>
        <family val="1"/>
      </rPr>
      <t xml:space="preserve"> -3</t>
    </r>
    <r>
      <rPr>
        <i/>
        <sz val="10"/>
        <color theme="1"/>
        <rFont val="Times New Roman"/>
        <family val="1"/>
      </rPr>
      <t>R</t>
    </r>
    <r>
      <rPr>
        <sz val="10"/>
        <color theme="1"/>
        <rFont val="Times New Roman"/>
        <family val="1"/>
      </rPr>
      <t>)/2</t>
    </r>
  </si>
  <si>
    <r>
      <rPr>
        <i/>
        <sz val="10"/>
        <color theme="1"/>
        <rFont val="Times New Roman"/>
        <family val="1"/>
      </rPr>
      <t>C</t>
    </r>
    <r>
      <rPr>
        <sz val="10"/>
        <color theme="1"/>
        <rFont val="Times New Roman"/>
        <family val="1"/>
      </rPr>
      <t xml:space="preserve"> = (</t>
    </r>
    <r>
      <rPr>
        <i/>
        <sz val="10"/>
        <color theme="1"/>
        <rFont val="Times New Roman"/>
        <family val="1"/>
      </rPr>
      <t>h</t>
    </r>
    <r>
      <rPr>
        <vertAlign val="subscript"/>
        <sz val="10"/>
        <color theme="1"/>
        <rFont val="Times New Roman"/>
        <family val="1"/>
      </rPr>
      <t>1</t>
    </r>
    <r>
      <rPr>
        <sz val="10"/>
        <color theme="1"/>
        <rFont val="Times New Roman"/>
        <family val="1"/>
      </rPr>
      <t xml:space="preserve"> -3</t>
    </r>
    <r>
      <rPr>
        <i/>
        <sz val="10"/>
        <color theme="1"/>
        <rFont val="Times New Roman"/>
        <family val="1"/>
      </rPr>
      <t>R</t>
    </r>
    <r>
      <rPr>
        <sz val="10"/>
        <color theme="1"/>
        <rFont val="Times New Roman"/>
        <family val="1"/>
      </rPr>
      <t>)</t>
    </r>
    <r>
      <rPr>
        <i/>
        <sz val="10"/>
        <color theme="1"/>
        <rFont val="Times New Roman"/>
        <family val="1"/>
      </rPr>
      <t>h</t>
    </r>
    <r>
      <rPr>
        <vertAlign val="subscript"/>
        <sz val="10"/>
        <color theme="1"/>
        <rFont val="Times New Roman"/>
        <family val="1"/>
      </rPr>
      <t>1</t>
    </r>
  </si>
  <si>
    <r>
      <rPr>
        <i/>
        <sz val="10"/>
        <color theme="1"/>
        <rFont val="Times New Roman"/>
        <family val="1"/>
      </rPr>
      <t>B</t>
    </r>
    <r>
      <rPr>
        <vertAlign val="super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 xml:space="preserve"> - </t>
    </r>
    <r>
      <rPr>
        <i/>
        <sz val="10"/>
        <color theme="1"/>
        <rFont val="Times New Roman"/>
        <family val="1"/>
      </rPr>
      <t>C</t>
    </r>
  </si>
  <si>
    <r>
      <t>-</t>
    </r>
    <r>
      <rPr>
        <i/>
        <sz val="10"/>
        <color theme="1"/>
        <rFont val="Times New Roman"/>
        <family val="1"/>
      </rPr>
      <t>b</t>
    </r>
    <r>
      <rPr>
        <sz val="10"/>
        <color theme="1"/>
        <rFont val="Times New Roman"/>
        <family val="1"/>
      </rPr>
      <t>/</t>
    </r>
    <r>
      <rPr>
        <i/>
        <sz val="10"/>
        <color theme="1"/>
        <rFont val="Times New Roman"/>
        <family val="1"/>
      </rPr>
      <t>a</t>
    </r>
    <r>
      <rPr>
        <sz val="10"/>
        <color theme="1"/>
        <rFont val="Times New Roman"/>
        <family val="1"/>
      </rPr>
      <t xml:space="preserve"> = 3</t>
    </r>
    <r>
      <rPr>
        <i/>
        <sz val="10"/>
        <color theme="1"/>
        <rFont val="Times New Roman"/>
        <family val="1"/>
      </rPr>
      <t>R</t>
    </r>
  </si>
  <si>
    <r>
      <rPr>
        <i/>
        <sz val="10"/>
        <color theme="1"/>
        <rFont val="Times New Roman"/>
        <family val="1"/>
      </rPr>
      <t>h</t>
    </r>
    <r>
      <rPr>
        <vertAlign val="subscript"/>
        <sz val="10"/>
        <color theme="1"/>
        <rFont val="Times New Roman"/>
        <family val="1"/>
      </rPr>
      <t>1</t>
    </r>
    <r>
      <rPr>
        <sz val="10"/>
        <color theme="1"/>
        <rFont val="Times New Roman"/>
        <family val="1"/>
      </rPr>
      <t>+</t>
    </r>
    <r>
      <rPr>
        <i/>
        <sz val="10"/>
        <color theme="1"/>
        <rFont val="Times New Roman"/>
        <family val="1"/>
      </rPr>
      <t>h</t>
    </r>
    <r>
      <rPr>
        <vertAlign val="sub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>+</t>
    </r>
    <r>
      <rPr>
        <i/>
        <sz val="10"/>
        <color theme="1"/>
        <rFont val="Times New Roman"/>
        <family val="1"/>
      </rPr>
      <t>h</t>
    </r>
    <r>
      <rPr>
        <vertAlign val="subscript"/>
        <sz val="10"/>
        <color theme="1"/>
        <rFont val="Times New Roman"/>
        <family val="1"/>
      </rPr>
      <t>3</t>
    </r>
  </si>
  <si>
    <r>
      <t>-</t>
    </r>
    <r>
      <rPr>
        <i/>
        <sz val="10"/>
        <color theme="1"/>
        <rFont val="Times New Roman"/>
        <family val="1"/>
      </rPr>
      <t>c</t>
    </r>
    <r>
      <rPr>
        <sz val="10"/>
        <color theme="1"/>
        <rFont val="Times New Roman"/>
        <family val="1"/>
      </rPr>
      <t>/</t>
    </r>
    <r>
      <rPr>
        <i/>
        <sz val="10"/>
        <color theme="1"/>
        <rFont val="Times New Roman"/>
        <family val="1"/>
      </rPr>
      <t>d</t>
    </r>
    <r>
      <rPr>
        <sz val="10"/>
        <color theme="1"/>
        <rFont val="Times New Roman"/>
        <family val="1"/>
      </rPr>
      <t xml:space="preserve"> = 0</t>
    </r>
  </si>
  <si>
    <t>I</t>
  </si>
  <si>
    <t>P</t>
  </si>
  <si>
    <r>
      <t>-</t>
    </r>
    <r>
      <rPr>
        <i/>
        <sz val="10"/>
        <color theme="1"/>
        <rFont val="Times New Roman"/>
        <family val="1"/>
      </rPr>
      <t>d</t>
    </r>
    <r>
      <rPr>
        <sz val="10"/>
        <color theme="1"/>
        <rFont val="Times New Roman"/>
        <family val="1"/>
      </rPr>
      <t>/</t>
    </r>
    <r>
      <rPr>
        <i/>
        <sz val="10"/>
        <color theme="1"/>
        <rFont val="Times New Roman"/>
        <family val="1"/>
      </rPr>
      <t>a</t>
    </r>
    <r>
      <rPr>
        <sz val="10"/>
        <color theme="1"/>
        <rFont val="Times New Roman"/>
        <family val="1"/>
      </rPr>
      <t xml:space="preserve"> = -3</t>
    </r>
    <r>
      <rPr>
        <i/>
        <sz val="10"/>
        <color theme="1"/>
        <rFont val="Times New Roman"/>
        <family val="1"/>
      </rPr>
      <t>V</t>
    </r>
    <r>
      <rPr>
        <sz val="10"/>
        <color theme="1"/>
        <rFont val="Times New Roman"/>
        <family val="1"/>
      </rPr>
      <t>/</t>
    </r>
    <r>
      <rPr>
        <i/>
        <sz val="10"/>
        <color theme="1"/>
        <rFont val="Symbol"/>
        <family val="1"/>
        <charset val="2"/>
      </rPr>
      <t>p</t>
    </r>
  </si>
  <si>
    <t>p</t>
  </si>
  <si>
    <r>
      <rPr>
        <i/>
        <sz val="10"/>
        <color theme="1"/>
        <rFont val="Times New Roman"/>
        <family val="1"/>
      </rPr>
      <t>p</t>
    </r>
    <r>
      <rPr>
        <vertAlign val="superscript"/>
        <sz val="10"/>
        <color theme="1"/>
        <rFont val="Times New Roman"/>
        <family val="1"/>
      </rPr>
      <t>3</t>
    </r>
    <r>
      <rPr>
        <sz val="10"/>
        <color theme="1"/>
        <rFont val="Times New Roman"/>
        <family val="1"/>
      </rPr>
      <t xml:space="preserve"> + </t>
    </r>
    <r>
      <rPr>
        <i/>
        <sz val="10"/>
        <color theme="1"/>
        <rFont val="Times New Roman"/>
        <family val="1"/>
      </rPr>
      <t>q</t>
    </r>
    <r>
      <rPr>
        <vertAlign val="superscript"/>
        <sz val="10"/>
        <color theme="1"/>
        <rFont val="Times New Roman"/>
        <family val="1"/>
      </rPr>
      <t>2</t>
    </r>
  </si>
  <si>
    <t>"D"</t>
  </si>
  <si>
    <r>
      <t xml:space="preserve">- </t>
    </r>
    <r>
      <rPr>
        <i/>
        <sz val="10"/>
        <color theme="1"/>
        <rFont val="Times New Roman"/>
        <family val="1"/>
      </rPr>
      <t>R</t>
    </r>
    <r>
      <rPr>
        <vertAlign val="superscript"/>
        <sz val="10"/>
        <color theme="1"/>
        <rFont val="Times New Roman"/>
        <family val="1"/>
      </rPr>
      <t>2</t>
    </r>
  </si>
  <si>
    <t>=</t>
  </si>
  <si>
    <t>negative</t>
  </si>
  <si>
    <t>positive</t>
  </si>
  <si>
    <r>
      <t>(3</t>
    </r>
    <r>
      <rPr>
        <i/>
        <sz val="10"/>
        <color theme="1"/>
        <rFont val="Times New Roman"/>
        <family val="1"/>
      </rPr>
      <t>V</t>
    </r>
    <r>
      <rPr>
        <sz val="10"/>
        <color theme="1"/>
        <rFont val="Times New Roman"/>
        <family val="1"/>
      </rPr>
      <t>-</t>
    </r>
    <r>
      <rPr>
        <i/>
        <sz val="10"/>
        <color theme="1"/>
        <rFont val="Times New Roman"/>
        <family val="1"/>
      </rPr>
      <t>h</t>
    </r>
    <r>
      <rPr>
        <vertAlign val="subscript"/>
        <sz val="10"/>
        <color theme="1"/>
        <rFont val="Times New Roman"/>
        <family val="1"/>
      </rPr>
      <t>1</t>
    </r>
    <r>
      <rPr>
        <sz val="10"/>
        <color theme="1"/>
        <rFont val="Times New Roman"/>
        <family val="1"/>
      </rPr>
      <t>)/2+sqrt(</t>
    </r>
    <r>
      <rPr>
        <i/>
        <sz val="10"/>
        <color theme="1"/>
        <rFont val="Symbol"/>
        <family val="1"/>
        <charset val="2"/>
      </rPr>
      <t>D</t>
    </r>
    <r>
      <rPr>
        <sz val="10"/>
        <color theme="1"/>
        <rFont val="Times New Roman"/>
        <family val="1"/>
      </rPr>
      <t>)</t>
    </r>
  </si>
  <si>
    <r>
      <t>1/</t>
    </r>
    <r>
      <rPr>
        <i/>
        <sz val="10"/>
        <color theme="1"/>
        <rFont val="Times New Roman"/>
        <family val="1"/>
      </rPr>
      <t>h</t>
    </r>
    <r>
      <rPr>
        <vertAlign val="subscript"/>
        <sz val="10"/>
        <color theme="1"/>
        <rFont val="Times New Roman"/>
        <family val="1"/>
      </rPr>
      <t>1</t>
    </r>
    <r>
      <rPr>
        <sz val="10"/>
        <color theme="1"/>
        <rFont val="Times New Roman"/>
        <family val="1"/>
      </rPr>
      <t>+1/</t>
    </r>
    <r>
      <rPr>
        <i/>
        <sz val="10"/>
        <color theme="1"/>
        <rFont val="Times New Roman"/>
        <family val="1"/>
      </rPr>
      <t>h</t>
    </r>
    <r>
      <rPr>
        <vertAlign val="sub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>+1/</t>
    </r>
    <r>
      <rPr>
        <i/>
        <sz val="10"/>
        <color theme="1"/>
        <rFont val="Times New Roman"/>
        <family val="1"/>
      </rPr>
      <t>h</t>
    </r>
    <r>
      <rPr>
        <vertAlign val="subscript"/>
        <sz val="10"/>
        <color theme="1"/>
        <rFont val="Times New Roman"/>
        <family val="1"/>
      </rPr>
      <t>3</t>
    </r>
  </si>
  <si>
    <r>
      <rPr>
        <i/>
        <sz val="10"/>
        <color theme="1"/>
        <rFont val="Times New Roman"/>
        <family val="1"/>
      </rPr>
      <t>h</t>
    </r>
    <r>
      <rPr>
        <vertAlign val="subscript"/>
        <sz val="10"/>
        <color theme="1"/>
        <rFont val="Times New Roman"/>
        <family val="1"/>
      </rPr>
      <t>1</t>
    </r>
    <r>
      <rPr>
        <i/>
        <sz val="10"/>
        <color theme="1"/>
        <rFont val="Times New Roman"/>
        <family val="1"/>
      </rPr>
      <t>h</t>
    </r>
    <r>
      <rPr>
        <vertAlign val="subscript"/>
        <sz val="10"/>
        <color theme="1"/>
        <rFont val="Times New Roman"/>
        <family val="1"/>
      </rPr>
      <t>2</t>
    </r>
    <r>
      <rPr>
        <i/>
        <sz val="10"/>
        <color theme="1"/>
        <rFont val="Times New Roman"/>
        <family val="1"/>
      </rPr>
      <t>h</t>
    </r>
    <r>
      <rPr>
        <vertAlign val="subscript"/>
        <sz val="10"/>
        <color theme="1"/>
        <rFont val="Times New Roman"/>
        <family val="1"/>
      </rPr>
      <t>3</t>
    </r>
  </si>
  <si>
    <t>sign</t>
  </si>
  <si>
    <t>THIS ROOT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</si>
</sst>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9"/>
      <color theme="1"/>
      <name val="Arial Narrow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vertAlign val="subscript"/>
      <sz val="10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vertAlign val="subscript"/>
      <sz val="10"/>
      <color theme="1"/>
      <name val="Times New Roman"/>
      <family val="1"/>
    </font>
    <font>
      <vertAlign val="superscript"/>
      <sz val="10"/>
      <color theme="1"/>
      <name val="Arial Narrow"/>
      <family val="2"/>
    </font>
    <font>
      <i/>
      <sz val="10"/>
      <color theme="1"/>
      <name val="Symbol"/>
      <family val="1"/>
      <charset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 style="medium">
        <color rgb="FFFF0000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FF0000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14" fontId="2" fillId="0" borderId="0" xfId="0" applyNumberFormat="1" applyFont="1" applyAlignment="1">
      <alignment horizontal="center"/>
    </xf>
    <xf numFmtId="0" fontId="0" fillId="0" borderId="1" xfId="0" applyBorder="1"/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0" fillId="3" borderId="0" xfId="0" applyFill="1" applyAlignment="1">
      <alignment horizontal="center"/>
    </xf>
    <xf numFmtId="0" fontId="4" fillId="0" borderId="2" xfId="0" applyFont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4" borderId="0" xfId="0" applyFill="1"/>
    <xf numFmtId="0" fontId="0" fillId="4" borderId="1" xfId="0" applyFill="1" applyBorder="1"/>
    <xf numFmtId="0" fontId="0" fillId="5" borderId="0" xfId="0" applyFill="1" applyAlignment="1">
      <alignment horizontal="center"/>
    </xf>
    <xf numFmtId="0" fontId="3" fillId="0" borderId="2" xfId="0" applyFont="1" applyBorder="1" applyAlignment="1">
      <alignment horizontal="center"/>
    </xf>
    <xf numFmtId="0" fontId="0" fillId="6" borderId="0" xfId="0" applyFill="1" applyAlignment="1">
      <alignment horizontal="center"/>
    </xf>
    <xf numFmtId="0" fontId="0" fillId="3" borderId="3" xfId="0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2" xfId="0" applyFont="1" applyBorder="1" applyAlignment="1">
      <alignment horizontal="center"/>
    </xf>
    <xf numFmtId="0" fontId="3" fillId="0" borderId="0" xfId="0" quotePrefix="1" applyFont="1" applyAlignment="1">
      <alignment horizontal="center"/>
    </xf>
    <xf numFmtId="0" fontId="0" fillId="7" borderId="0" xfId="0" applyFill="1" applyAlignment="1">
      <alignment horizontal="center"/>
    </xf>
    <xf numFmtId="0" fontId="1" fillId="7" borderId="0" xfId="0" applyFont="1" applyFill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quotePrefix="1" applyFont="1" applyBorder="1" applyAlignment="1">
      <alignment horizontal="right"/>
    </xf>
    <xf numFmtId="0" fontId="3" fillId="0" borderId="0" xfId="0" applyFont="1" applyAlignment="1"/>
    <xf numFmtId="0" fontId="4" fillId="5" borderId="2" xfId="0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pt-PT" i="1"/>
              <a:t>V</a:t>
            </a:r>
            <a:r>
              <a:rPr lang="pt-PT"/>
              <a:t>(</a:t>
            </a:r>
            <a:r>
              <a:rPr lang="pt-PT" i="1"/>
              <a:t>h</a:t>
            </a:r>
            <a:r>
              <a:rPr lang="pt-PT"/>
              <a:t>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pt-PT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direct!$C$7</c:f>
              <c:strCache>
                <c:ptCount val="1"/>
                <c:pt idx="0">
                  <c:v>V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direct!$B$8:$B$28</c:f>
              <c:numCache>
                <c:formatCode>General</c:formatCode>
                <c:ptCount val="2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</c:numCache>
            </c:numRef>
          </c:xVal>
          <c:yVal>
            <c:numRef>
              <c:f>direct!$C$8:$C$28</c:f>
              <c:numCache>
                <c:formatCode>General</c:formatCode>
                <c:ptCount val="21"/>
                <c:pt idx="0">
                  <c:v>0</c:v>
                </c:pt>
                <c:pt idx="1">
                  <c:v>3.7960911230876669E-3</c:v>
                </c:pt>
                <c:pt idx="2">
                  <c:v>1.4660765716752367E-2</c:v>
                </c:pt>
                <c:pt idx="3">
                  <c:v>3.1808625617596654E-2</c:v>
                </c:pt>
                <c:pt idx="4">
                  <c:v>5.4454272662223087E-2</c:v>
                </c:pt>
                <c:pt idx="5">
                  <c:v>8.18123086872342E-2</c:v>
                </c:pt>
                <c:pt idx="6">
                  <c:v>0.11309733552923255</c:v>
                </c:pt>
                <c:pt idx="7">
                  <c:v>0.14752395502482066</c:v>
                </c:pt>
                <c:pt idx="8">
                  <c:v>0.18430676901060125</c:v>
                </c:pt>
                <c:pt idx="9">
                  <c:v>0.22266037932317662</c:v>
                </c:pt>
                <c:pt idx="10">
                  <c:v>0.26179938779914941</c:v>
                </c:pt>
                <c:pt idx="11">
                  <c:v>0.30093839627512231</c:v>
                </c:pt>
                <c:pt idx="12">
                  <c:v>0.33929200658769765</c:v>
                </c:pt>
                <c:pt idx="13">
                  <c:v>0.37607482057347813</c:v>
                </c:pt>
                <c:pt idx="14">
                  <c:v>0.41050144006906625</c:v>
                </c:pt>
                <c:pt idx="15">
                  <c:v>0.44178646691106466</c:v>
                </c:pt>
                <c:pt idx="16">
                  <c:v>0.46914450293607574</c:v>
                </c:pt>
                <c:pt idx="17">
                  <c:v>0.49179014998070208</c:v>
                </c:pt>
                <c:pt idx="18">
                  <c:v>0.50893800988154647</c:v>
                </c:pt>
                <c:pt idx="19">
                  <c:v>0.51980268447521116</c:v>
                </c:pt>
                <c:pt idx="20">
                  <c:v>0.52359877559829882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7997704"/>
        <c:axId val="217998096"/>
      </c:scatterChart>
      <c:valAx>
        <c:axId val="2179977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pt-PT"/>
          </a:p>
        </c:txPr>
        <c:crossAx val="217998096"/>
        <c:crosses val="autoZero"/>
        <c:crossBetween val="midCat"/>
      </c:valAx>
      <c:valAx>
        <c:axId val="217998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pt-PT"/>
          </a:p>
        </c:txPr>
        <c:crossAx val="2179977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pt-P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0</xdr:row>
          <xdr:rowOff>0</xdr:rowOff>
        </xdr:from>
        <xdr:to>
          <xdr:col>8</xdr:col>
          <xdr:colOff>47625</xdr:colOff>
          <xdr:row>2</xdr:row>
          <xdr:rowOff>57150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6</xdr:col>
      <xdr:colOff>457200</xdr:colOff>
      <xdr:row>3</xdr:row>
      <xdr:rowOff>76201</xdr:rowOff>
    </xdr:from>
    <xdr:to>
      <xdr:col>12</xdr:col>
      <xdr:colOff>228600</xdr:colOff>
      <xdr:row>19</xdr:row>
      <xdr:rowOff>152401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0</xdr:row>
          <xdr:rowOff>0</xdr:rowOff>
        </xdr:from>
        <xdr:to>
          <xdr:col>7</xdr:col>
          <xdr:colOff>47625</xdr:colOff>
          <xdr:row>2</xdr:row>
          <xdr:rowOff>57150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0</xdr:row>
          <xdr:rowOff>0</xdr:rowOff>
        </xdr:from>
        <xdr:to>
          <xdr:col>17</xdr:col>
          <xdr:colOff>419100</xdr:colOff>
          <xdr:row>1</xdr:row>
          <xdr:rowOff>66675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0</xdr:row>
          <xdr:rowOff>9525</xdr:rowOff>
        </xdr:from>
        <xdr:to>
          <xdr:col>14</xdr:col>
          <xdr:colOff>485775</xdr:colOff>
          <xdr:row>1</xdr:row>
          <xdr:rowOff>57150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419100</xdr:colOff>
          <xdr:row>0</xdr:row>
          <xdr:rowOff>28575</xdr:rowOff>
        </xdr:from>
        <xdr:to>
          <xdr:col>11</xdr:col>
          <xdr:colOff>485775</xdr:colOff>
          <xdr:row>3</xdr:row>
          <xdr:rowOff>19050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4.bin"/><Relationship Id="rId3" Type="http://schemas.openxmlformats.org/officeDocument/2006/relationships/vmlDrawing" Target="../drawings/vmlDrawing2.vml"/><Relationship Id="rId7" Type="http://schemas.openxmlformats.org/officeDocument/2006/relationships/image" Target="../media/image2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3.bin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oleObject" Target="../embeddings/oleObject5.bin"/><Relationship Id="rId4" Type="http://schemas.openxmlformats.org/officeDocument/2006/relationships/oleObject" Target="../embeddings/oleObject2.bin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9"/>
  <sheetViews>
    <sheetView zoomScaleNormal="100" workbookViewId="0"/>
  </sheetViews>
  <sheetFormatPr defaultRowHeight="12.75" x14ac:dyDescent="0.2"/>
  <sheetData>
    <row r="1" spans="1:13" ht="13.5" x14ac:dyDescent="0.25">
      <c r="A1" s="2">
        <v>42487</v>
      </c>
      <c r="C1" s="1" t="s">
        <v>0</v>
      </c>
      <c r="M1" s="3"/>
    </row>
    <row r="2" spans="1:13" x14ac:dyDescent="0.2">
      <c r="M2" s="3"/>
    </row>
    <row r="3" spans="1:13" x14ac:dyDescent="0.2">
      <c r="A3" s="5" t="s">
        <v>2</v>
      </c>
      <c r="B3" s="8">
        <v>0.5</v>
      </c>
      <c r="C3" t="s">
        <v>1</v>
      </c>
      <c r="D3" s="5" t="s">
        <v>6</v>
      </c>
      <c r="E3" s="15">
        <f>2*$B$3</f>
        <v>1</v>
      </c>
      <c r="F3" t="s">
        <v>1</v>
      </c>
      <c r="M3" s="3"/>
    </row>
    <row r="4" spans="1:13" ht="15.75" x14ac:dyDescent="0.25">
      <c r="A4" s="5" t="s">
        <v>3</v>
      </c>
      <c r="B4" s="8">
        <v>20</v>
      </c>
      <c r="D4" s="5" t="s">
        <v>9</v>
      </c>
      <c r="E4" s="15">
        <f>4/3*PI()*$B$3^3</f>
        <v>0.52359877559829882</v>
      </c>
      <c r="F4" t="s">
        <v>10</v>
      </c>
      <c r="M4" s="3"/>
    </row>
    <row r="5" spans="1:13" x14ac:dyDescent="0.2">
      <c r="M5" s="3"/>
    </row>
    <row r="6" spans="1:13" x14ac:dyDescent="0.2">
      <c r="F6" s="4" t="s">
        <v>17</v>
      </c>
      <c r="M6" s="3"/>
    </row>
    <row r="7" spans="1:13" ht="15" thickBot="1" x14ac:dyDescent="0.3">
      <c r="A7" s="7" t="s">
        <v>18</v>
      </c>
      <c r="B7" s="7" t="s">
        <v>4</v>
      </c>
      <c r="C7" s="7" t="s">
        <v>5</v>
      </c>
      <c r="D7" s="7" t="s">
        <v>7</v>
      </c>
      <c r="E7" s="7" t="s">
        <v>8</v>
      </c>
      <c r="F7" s="7" t="s">
        <v>4</v>
      </c>
      <c r="M7" s="3"/>
    </row>
    <row r="8" spans="1:13" ht="13.5" thickTop="1" x14ac:dyDescent="0.2">
      <c r="A8" s="13">
        <v>0</v>
      </c>
      <c r="B8" s="4">
        <f>$A8*$E$3/$B$4</f>
        <v>0</v>
      </c>
      <c r="C8" s="6">
        <f>PI()*$B8^2*(3*$E$3/2-$B8)/3</f>
        <v>0</v>
      </c>
      <c r="D8" s="4">
        <f>3*C8/(2*PI())-$B$3^3</f>
        <v>-0.125</v>
      </c>
      <c r="E8" s="4">
        <f>2*$B$3*COS(1/3*ACOS(-D8/$B$3^3))+$B$3</f>
        <v>1.5</v>
      </c>
      <c r="F8" s="11">
        <f>1/2*(3*$B$3-E8)+SQRT(3/4*(3*$B$3-E8)*($B$3+E8))</f>
        <v>0</v>
      </c>
      <c r="M8" s="3"/>
    </row>
    <row r="9" spans="1:13" x14ac:dyDescent="0.2">
      <c r="A9" s="13">
        <v>1</v>
      </c>
      <c r="B9" s="4">
        <f>$A9*$E$3/$B$4</f>
        <v>0.05</v>
      </c>
      <c r="C9" s="6">
        <f>PI()*$B9^2*(3*$E$3/2-$B9)/3</f>
        <v>3.7960911230876669E-3</v>
      </c>
      <c r="D9" s="4">
        <f>3*C9/(2*PI())-$B$3^3</f>
        <v>-0.12318750000000001</v>
      </c>
      <c r="E9" s="4">
        <f t="shared" ref="E9:E28" si="0">2*$B$3*COS(1/3*ACOS(-D9/$B$3^3))+$B$3</f>
        <v>1.498385414912901</v>
      </c>
      <c r="F9" s="11">
        <f t="shared" ref="F9:F28" si="1">1/2*(3*$B$3-E9)+SQRT(3/4*(3*$B$3-E9)*($B$3+E9))</f>
        <v>4.9999999999999614E-2</v>
      </c>
      <c r="M9" s="3"/>
    </row>
    <row r="10" spans="1:13" x14ac:dyDescent="0.2">
      <c r="A10" s="13">
        <v>2</v>
      </c>
      <c r="B10" s="4">
        <f>$A10*$E$3/$B$4</f>
        <v>0.1</v>
      </c>
      <c r="C10" s="6">
        <f>PI()*$B10^2*(3*$E$3/2-$B10)/3</f>
        <v>1.4660765716752367E-2</v>
      </c>
      <c r="D10" s="4">
        <f>3*C10/(2*PI())-$B$3^3</f>
        <v>-0.11799999999999999</v>
      </c>
      <c r="E10" s="4">
        <f t="shared" si="0"/>
        <v>1.493725393319377</v>
      </c>
      <c r="F10" s="11">
        <f t="shared" si="1"/>
        <v>0.10000000000000114</v>
      </c>
      <c r="M10" s="3"/>
    </row>
    <row r="11" spans="1:13" x14ac:dyDescent="0.2">
      <c r="A11" s="13">
        <v>3</v>
      </c>
      <c r="B11" s="4">
        <f t="shared" ref="B11:B28" si="2">$A11*$E$3/$B$4</f>
        <v>0.15</v>
      </c>
      <c r="C11" s="6">
        <f t="shared" ref="C11:C28" si="3">PI()*$B11^2*(3*$E$3/2-$B11)/3</f>
        <v>3.1808625617596654E-2</v>
      </c>
      <c r="D11" s="4">
        <f t="shared" ref="D11:D28" si="4">3*C11/(2*PI())-$B$3^3</f>
        <v>-0.10981249999999999</v>
      </c>
      <c r="E11" s="4">
        <f t="shared" si="0"/>
        <v>1.4862490369793977</v>
      </c>
      <c r="F11" s="11">
        <f t="shared" si="1"/>
        <v>0.14999999999999938</v>
      </c>
      <c r="M11" s="3"/>
    </row>
    <row r="12" spans="1:13" x14ac:dyDescent="0.2">
      <c r="A12" s="13">
        <v>4</v>
      </c>
      <c r="B12" s="4">
        <f t="shared" si="2"/>
        <v>0.2</v>
      </c>
      <c r="C12" s="6">
        <f t="shared" si="3"/>
        <v>5.4454272662223087E-2</v>
      </c>
      <c r="D12" s="4">
        <f t="shared" si="4"/>
        <v>-9.8999999999999991E-2</v>
      </c>
      <c r="E12" s="4">
        <f t="shared" si="0"/>
        <v>1.4761355820929154</v>
      </c>
      <c r="F12" s="11">
        <f t="shared" si="1"/>
        <v>0.19999999999999957</v>
      </c>
      <c r="M12" s="3"/>
    </row>
    <row r="13" spans="1:13" x14ac:dyDescent="0.2">
      <c r="A13" s="13">
        <v>5</v>
      </c>
      <c r="B13" s="4">
        <f t="shared" si="2"/>
        <v>0.25</v>
      </c>
      <c r="C13" s="6">
        <f t="shared" si="3"/>
        <v>8.18123086872342E-2</v>
      </c>
      <c r="D13" s="4">
        <f t="shared" si="4"/>
        <v>-8.59375E-2</v>
      </c>
      <c r="E13" s="4">
        <f t="shared" si="0"/>
        <v>1.4635254915624212</v>
      </c>
      <c r="F13" s="11">
        <f t="shared" si="1"/>
        <v>0.24999999999999986</v>
      </c>
      <c r="M13" s="3"/>
    </row>
    <row r="14" spans="1:13" x14ac:dyDescent="0.2">
      <c r="A14" s="13">
        <v>6</v>
      </c>
      <c r="B14" s="4">
        <f t="shared" si="2"/>
        <v>0.3</v>
      </c>
      <c r="C14" s="6">
        <f t="shared" si="3"/>
        <v>0.11309733552923255</v>
      </c>
      <c r="D14" s="4">
        <f t="shared" si="4"/>
        <v>-7.1000000000000008E-2</v>
      </c>
      <c r="E14" s="4">
        <f t="shared" si="0"/>
        <v>1.448528137423857</v>
      </c>
      <c r="F14" s="11">
        <f t="shared" si="1"/>
        <v>0.3000000000000001</v>
      </c>
      <c r="M14" s="3"/>
    </row>
    <row r="15" spans="1:13" x14ac:dyDescent="0.2">
      <c r="A15" s="13">
        <v>7</v>
      </c>
      <c r="B15" s="4">
        <f t="shared" si="2"/>
        <v>0.35</v>
      </c>
      <c r="C15" s="6">
        <f t="shared" si="3"/>
        <v>0.14752395502482066</v>
      </c>
      <c r="D15" s="4">
        <f t="shared" si="4"/>
        <v>-5.4562500000000014E-2</v>
      </c>
      <c r="E15" s="4">
        <f t="shared" si="0"/>
        <v>1.4312271894771853</v>
      </c>
      <c r="F15" s="11">
        <f t="shared" si="1"/>
        <v>0.35000000000000037</v>
      </c>
      <c r="M15" s="3"/>
    </row>
    <row r="16" spans="1:13" x14ac:dyDescent="0.2">
      <c r="A16" s="13">
        <v>8</v>
      </c>
      <c r="B16" s="4">
        <f t="shared" si="2"/>
        <v>0.4</v>
      </c>
      <c r="C16" s="6">
        <f t="shared" si="3"/>
        <v>0.18430676901060125</v>
      </c>
      <c r="D16" s="4">
        <f t="shared" si="4"/>
        <v>-3.6999999999999977E-2</v>
      </c>
      <c r="E16" s="4">
        <f t="shared" si="0"/>
        <v>1.4116843969807042</v>
      </c>
      <c r="F16" s="11">
        <f t="shared" si="1"/>
        <v>0.40000000000000013</v>
      </c>
      <c r="M16" s="3"/>
    </row>
    <row r="17" spans="1:13" x14ac:dyDescent="0.2">
      <c r="A17" s="13">
        <v>9</v>
      </c>
      <c r="B17" s="4">
        <f t="shared" si="2"/>
        <v>0.45</v>
      </c>
      <c r="C17" s="6">
        <f t="shared" si="3"/>
        <v>0.22266037932317662</v>
      </c>
      <c r="D17" s="4">
        <f t="shared" si="4"/>
        <v>-1.8687499999999982E-2</v>
      </c>
      <c r="E17" s="4">
        <f t="shared" si="0"/>
        <v>1.3899421946003097</v>
      </c>
      <c r="F17" s="11">
        <f t="shared" si="1"/>
        <v>0.45000000000000007</v>
      </c>
      <c r="M17" s="3"/>
    </row>
    <row r="18" spans="1:13" x14ac:dyDescent="0.2">
      <c r="A18" s="13">
        <v>10</v>
      </c>
      <c r="B18" s="4">
        <f t="shared" si="2"/>
        <v>0.5</v>
      </c>
      <c r="C18" s="6">
        <f t="shared" si="3"/>
        <v>0.26179938779914941</v>
      </c>
      <c r="D18" s="4">
        <f t="shared" si="4"/>
        <v>0</v>
      </c>
      <c r="E18" s="4">
        <f t="shared" si="0"/>
        <v>1.3660254037844388</v>
      </c>
      <c r="F18" s="11">
        <f t="shared" si="1"/>
        <v>0.49999999999999967</v>
      </c>
      <c r="M18" s="3"/>
    </row>
    <row r="19" spans="1:13" x14ac:dyDescent="0.2">
      <c r="A19" s="13">
        <v>11</v>
      </c>
      <c r="B19" s="4">
        <f t="shared" si="2"/>
        <v>0.55000000000000004</v>
      </c>
      <c r="C19" s="6">
        <f t="shared" si="3"/>
        <v>0.30093839627512231</v>
      </c>
      <c r="D19" s="4">
        <f t="shared" si="4"/>
        <v>1.8687500000000024E-2</v>
      </c>
      <c r="E19" s="4">
        <f t="shared" si="0"/>
        <v>1.3399421946003098</v>
      </c>
      <c r="F19" s="11">
        <f t="shared" si="1"/>
        <v>0.54999999999999971</v>
      </c>
      <c r="M19" s="3"/>
    </row>
    <row r="20" spans="1:13" x14ac:dyDescent="0.2">
      <c r="A20" s="13">
        <v>12</v>
      </c>
      <c r="B20" s="4">
        <f t="shared" si="2"/>
        <v>0.6</v>
      </c>
      <c r="C20" s="6">
        <f t="shared" si="3"/>
        <v>0.33929200658769765</v>
      </c>
      <c r="D20" s="4">
        <f t="shared" si="4"/>
        <v>3.7000000000000005E-2</v>
      </c>
      <c r="E20" s="4">
        <f t="shared" si="0"/>
        <v>1.3116843969807044</v>
      </c>
      <c r="F20" s="11">
        <f t="shared" si="1"/>
        <v>0.59999999999999987</v>
      </c>
      <c r="M20" s="3"/>
    </row>
    <row r="21" spans="1:13" x14ac:dyDescent="0.2">
      <c r="A21" s="13">
        <v>13</v>
      </c>
      <c r="B21" s="4">
        <f t="shared" si="2"/>
        <v>0.65</v>
      </c>
      <c r="C21" s="6">
        <f t="shared" si="3"/>
        <v>0.37607482057347813</v>
      </c>
      <c r="D21" s="4">
        <f t="shared" si="4"/>
        <v>5.4562499999999986E-2</v>
      </c>
      <c r="E21" s="4">
        <f t="shared" si="0"/>
        <v>1.2812271894771854</v>
      </c>
      <c r="F21" s="11">
        <f t="shared" si="1"/>
        <v>0.65</v>
      </c>
      <c r="M21" s="3"/>
    </row>
    <row r="22" spans="1:13" x14ac:dyDescent="0.2">
      <c r="A22" s="13">
        <v>14</v>
      </c>
      <c r="B22" s="4">
        <f t="shared" si="2"/>
        <v>0.7</v>
      </c>
      <c r="C22" s="6">
        <f t="shared" si="3"/>
        <v>0.41050144006906625</v>
      </c>
      <c r="D22" s="4">
        <f t="shared" si="4"/>
        <v>7.099999999999998E-2</v>
      </c>
      <c r="E22" s="4">
        <f t="shared" si="0"/>
        <v>1.248528137423857</v>
      </c>
      <c r="F22" s="11">
        <f t="shared" si="1"/>
        <v>0.7</v>
      </c>
      <c r="M22" s="3"/>
    </row>
    <row r="23" spans="1:13" x14ac:dyDescent="0.2">
      <c r="A23" s="13">
        <v>15</v>
      </c>
      <c r="B23" s="4">
        <f t="shared" si="2"/>
        <v>0.75</v>
      </c>
      <c r="C23" s="6">
        <f t="shared" si="3"/>
        <v>0.44178646691106466</v>
      </c>
      <c r="D23" s="4">
        <f t="shared" si="4"/>
        <v>8.59375E-2</v>
      </c>
      <c r="E23" s="4">
        <f t="shared" si="0"/>
        <v>1.2135254915624212</v>
      </c>
      <c r="F23" s="11">
        <f t="shared" si="1"/>
        <v>0.75</v>
      </c>
      <c r="M23" s="3"/>
    </row>
    <row r="24" spans="1:13" x14ac:dyDescent="0.2">
      <c r="A24" s="13">
        <v>16</v>
      </c>
      <c r="B24" s="4">
        <f t="shared" si="2"/>
        <v>0.8</v>
      </c>
      <c r="C24" s="6">
        <f t="shared" si="3"/>
        <v>0.46914450293607574</v>
      </c>
      <c r="D24" s="4">
        <f t="shared" si="4"/>
        <v>9.9000000000000005E-2</v>
      </c>
      <c r="E24" s="4">
        <f t="shared" si="0"/>
        <v>1.1761355820929151</v>
      </c>
      <c r="F24" s="11">
        <f t="shared" si="1"/>
        <v>0.80000000000000027</v>
      </c>
      <c r="M24" s="3"/>
    </row>
    <row r="25" spans="1:13" x14ac:dyDescent="0.2">
      <c r="A25" s="13">
        <v>17</v>
      </c>
      <c r="B25" s="4">
        <f t="shared" si="2"/>
        <v>0.85</v>
      </c>
      <c r="C25" s="6">
        <f t="shared" si="3"/>
        <v>0.49179014998070208</v>
      </c>
      <c r="D25" s="4">
        <f t="shared" si="4"/>
        <v>0.10981249999999995</v>
      </c>
      <c r="E25" s="4">
        <f t="shared" si="0"/>
        <v>1.1362490369793978</v>
      </c>
      <c r="F25" s="11">
        <f t="shared" si="1"/>
        <v>0.84999999999999976</v>
      </c>
      <c r="M25" s="3"/>
    </row>
    <row r="26" spans="1:13" x14ac:dyDescent="0.2">
      <c r="A26" s="13">
        <v>18</v>
      </c>
      <c r="B26" s="4">
        <f t="shared" si="2"/>
        <v>0.9</v>
      </c>
      <c r="C26" s="6">
        <f t="shared" si="3"/>
        <v>0.50893800988154647</v>
      </c>
      <c r="D26" s="4">
        <f t="shared" si="4"/>
        <v>0.11800000000000002</v>
      </c>
      <c r="E26" s="4">
        <f t="shared" si="0"/>
        <v>1.0937253933193771</v>
      </c>
      <c r="F26" s="11">
        <f t="shared" si="1"/>
        <v>0.9</v>
      </c>
      <c r="M26" s="3"/>
    </row>
    <row r="27" spans="1:13" x14ac:dyDescent="0.2">
      <c r="A27" s="13">
        <v>19</v>
      </c>
      <c r="B27" s="4">
        <f t="shared" si="2"/>
        <v>0.95</v>
      </c>
      <c r="C27" s="6">
        <f t="shared" si="3"/>
        <v>0.51980268447521116</v>
      </c>
      <c r="D27" s="4">
        <f t="shared" si="4"/>
        <v>0.12318750000000001</v>
      </c>
      <c r="E27" s="4">
        <f t="shared" si="0"/>
        <v>1.048385414912901</v>
      </c>
      <c r="F27" s="11">
        <f t="shared" si="1"/>
        <v>0.95</v>
      </c>
      <c r="M27" s="3"/>
    </row>
    <row r="28" spans="1:13" x14ac:dyDescent="0.2">
      <c r="A28" s="13">
        <v>20</v>
      </c>
      <c r="B28" s="4">
        <f t="shared" si="2"/>
        <v>1</v>
      </c>
      <c r="C28" s="6">
        <f t="shared" si="3"/>
        <v>0.52359877559829882</v>
      </c>
      <c r="D28" s="4">
        <f t="shared" si="4"/>
        <v>0.125</v>
      </c>
      <c r="E28" s="4">
        <f t="shared" si="0"/>
        <v>1</v>
      </c>
      <c r="F28" s="11">
        <f t="shared" si="1"/>
        <v>1</v>
      </c>
      <c r="M28" s="3"/>
    </row>
    <row r="29" spans="1:13" x14ac:dyDescent="0.2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10"/>
    </row>
  </sheetData>
  <pageMargins left="0.25" right="0.25" top="0.5" bottom="0.5" header="0.3" footer="0.3"/>
  <pageSetup paperSize="9" orientation="portrait" horizontalDpi="1200" verticalDpi="1200" r:id="rId1"/>
  <drawing r:id="rId2"/>
  <legacyDrawing r:id="rId3"/>
  <oleObjects>
    <mc:AlternateContent xmlns:mc="http://schemas.openxmlformats.org/markup-compatibility/2006">
      <mc:Choice Requires="x14">
        <oleObject progId="Equation.3" shapeId="1025" r:id="rId4">
          <objectPr defaultSize="0" r:id="rId5">
            <anchor moveWithCells="1">
              <from>
                <xdr:col>6</xdr:col>
                <xdr:colOff>9525</xdr:colOff>
                <xdr:row>0</xdr:row>
                <xdr:rowOff>0</xdr:rowOff>
              </from>
              <to>
                <xdr:col>8</xdr:col>
                <xdr:colOff>47625</xdr:colOff>
                <xdr:row>2</xdr:row>
                <xdr:rowOff>57150</xdr:rowOff>
              </to>
            </anchor>
          </objectPr>
        </oleObject>
      </mc:Choice>
      <mc:Fallback>
        <oleObject progId="Equation.3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30"/>
  <sheetViews>
    <sheetView tabSelected="1" zoomScaleNormal="100" workbookViewId="0"/>
  </sheetViews>
  <sheetFormatPr defaultRowHeight="12.75" x14ac:dyDescent="0.2"/>
  <sheetData>
    <row r="1" spans="1:18" ht="13.5" x14ac:dyDescent="0.25">
      <c r="A1" s="2">
        <v>42487</v>
      </c>
      <c r="C1" s="1" t="s">
        <v>0</v>
      </c>
      <c r="R1" s="3"/>
    </row>
    <row r="2" spans="1:18" x14ac:dyDescent="0.2">
      <c r="B2" s="1"/>
      <c r="R2" s="3"/>
    </row>
    <row r="3" spans="1:18" ht="14.25" x14ac:dyDescent="0.25">
      <c r="A3" s="5" t="s">
        <v>2</v>
      </c>
      <c r="B3" s="8">
        <v>0.5</v>
      </c>
      <c r="C3" t="s">
        <v>1</v>
      </c>
      <c r="D3" s="5" t="s">
        <v>6</v>
      </c>
      <c r="E3" s="14">
        <f>2*$B$3</f>
        <v>1</v>
      </c>
      <c r="F3" t="s">
        <v>1</v>
      </c>
      <c r="L3" s="16"/>
      <c r="N3" s="18" t="s">
        <v>38</v>
      </c>
      <c r="R3" s="3"/>
    </row>
    <row r="4" spans="1:18" ht="15.75" x14ac:dyDescent="0.25">
      <c r="A4" s="5" t="s">
        <v>3</v>
      </c>
      <c r="B4" s="8">
        <v>20</v>
      </c>
      <c r="D4" s="5" t="s">
        <v>9</v>
      </c>
      <c r="E4" s="15">
        <f>4/3*PI()*$B$3^3</f>
        <v>0.52359877559829882</v>
      </c>
      <c r="F4" t="s">
        <v>10</v>
      </c>
      <c r="O4" s="16" t="s">
        <v>26</v>
      </c>
      <c r="R4" s="3"/>
    </row>
    <row r="5" spans="1:18" ht="14.25" x14ac:dyDescent="0.25">
      <c r="A5" s="5"/>
      <c r="N5" s="26" t="s">
        <v>42</v>
      </c>
      <c r="O5" s="16"/>
      <c r="P5" s="18" t="s">
        <v>39</v>
      </c>
      <c r="Q5" s="16"/>
      <c r="R5" s="3"/>
    </row>
    <row r="6" spans="1:18" ht="16.5" x14ac:dyDescent="0.25">
      <c r="A6" s="5"/>
      <c r="B6" s="5"/>
      <c r="F6" s="16" t="s">
        <v>32</v>
      </c>
      <c r="J6" s="5"/>
      <c r="K6" s="16" t="s">
        <v>23</v>
      </c>
      <c r="M6" s="4" t="s">
        <v>36</v>
      </c>
      <c r="N6" s="4" t="s">
        <v>37</v>
      </c>
      <c r="O6" s="18" t="s">
        <v>25</v>
      </c>
      <c r="Q6" s="16" t="s">
        <v>40</v>
      </c>
      <c r="R6" s="3"/>
    </row>
    <row r="7" spans="1:18" ht="16.5" x14ac:dyDescent="0.25">
      <c r="D7" s="18" t="s">
        <v>34</v>
      </c>
      <c r="E7" s="24" t="s">
        <v>19</v>
      </c>
      <c r="H7" s="16" t="s">
        <v>20</v>
      </c>
      <c r="J7" s="16" t="s">
        <v>22</v>
      </c>
      <c r="L7" s="16" t="s">
        <v>24</v>
      </c>
      <c r="M7" s="4" t="s">
        <v>41</v>
      </c>
      <c r="N7" s="4" t="s">
        <v>41</v>
      </c>
      <c r="O7" s="4">
        <f>3*$B$3</f>
        <v>1.5</v>
      </c>
      <c r="P7" s="18" t="s">
        <v>27</v>
      </c>
      <c r="Q7" s="4"/>
      <c r="R7" s="23" t="s">
        <v>30</v>
      </c>
    </row>
    <row r="8" spans="1:18" ht="15" thickBot="1" x14ac:dyDescent="0.3">
      <c r="A8" s="7" t="s">
        <v>18</v>
      </c>
      <c r="B8" s="7" t="s">
        <v>4</v>
      </c>
      <c r="C8" s="7" t="s">
        <v>5</v>
      </c>
      <c r="D8" s="7" t="s">
        <v>31</v>
      </c>
      <c r="E8" s="7" t="s">
        <v>7</v>
      </c>
      <c r="F8" s="7" t="s">
        <v>33</v>
      </c>
      <c r="G8" s="7" t="s">
        <v>35</v>
      </c>
      <c r="H8" s="12" t="s">
        <v>21</v>
      </c>
      <c r="I8" s="25" t="s">
        <v>8</v>
      </c>
      <c r="J8" s="7" t="s">
        <v>14</v>
      </c>
      <c r="K8" s="7" t="s">
        <v>15</v>
      </c>
      <c r="L8" s="17" t="s">
        <v>11</v>
      </c>
      <c r="M8" s="25" t="s">
        <v>12</v>
      </c>
      <c r="N8" s="25" t="s">
        <v>13</v>
      </c>
      <c r="O8" s="7" t="s">
        <v>16</v>
      </c>
      <c r="P8" s="7" t="s">
        <v>28</v>
      </c>
      <c r="Q8" s="7" t="s">
        <v>29</v>
      </c>
      <c r="R8" s="21" t="s">
        <v>35</v>
      </c>
    </row>
    <row r="9" spans="1:18" ht="13.5" thickTop="1" x14ac:dyDescent="0.2">
      <c r="A9" s="13">
        <v>0</v>
      </c>
      <c r="B9" s="4">
        <f>$A9*$E$3/$B$4</f>
        <v>0</v>
      </c>
      <c r="C9" s="6">
        <f>PI()*$B9^2*(3*$E$3/2-$B9)/3</f>
        <v>0</v>
      </c>
      <c r="D9" s="4">
        <f>-($B$3^2)</f>
        <v>-0.25</v>
      </c>
      <c r="E9" s="4">
        <f>3*$C9/(2*PI())-$B$3^3</f>
        <v>-0.125</v>
      </c>
      <c r="F9" s="4">
        <f>$D9^3+$E9^2</f>
        <v>0</v>
      </c>
      <c r="G9" s="4">
        <f>9*$C9^2/(4*PI()^2)-3*$C9*$B$3^3/PI()</f>
        <v>0</v>
      </c>
      <c r="H9" s="4">
        <f>1-2*$C9/$E$4</f>
        <v>1</v>
      </c>
      <c r="I9" s="19">
        <f>2*$B$3*COS(ACOS($H9)/3)+$B$3</f>
        <v>1.5</v>
      </c>
      <c r="J9" s="4">
        <f t="shared" ref="J9:J29" si="0">($I9-3*$B$3)/2</f>
        <v>0</v>
      </c>
      <c r="K9" s="4">
        <f t="shared" ref="K9:K29" si="1">($I9-3*$B$3)*$I9</f>
        <v>0</v>
      </c>
      <c r="L9" s="4">
        <f t="shared" ref="L9:L29" si="2">$J9^2-$K9</f>
        <v>0</v>
      </c>
      <c r="M9" s="19">
        <f t="shared" ref="M9:M29" si="3">(3*$B$3-$I9)/2-SQRT($L9)</f>
        <v>0</v>
      </c>
      <c r="N9" s="20">
        <f t="shared" ref="N9:N29" si="4">(3*$B$3-$I9)/2+SQRT($L9)</f>
        <v>0</v>
      </c>
      <c r="O9" s="4">
        <f t="shared" ref="O9:O29" si="5">$I9+$M9+$N9</f>
        <v>1.5</v>
      </c>
      <c r="P9" s="4"/>
      <c r="Q9" s="4">
        <f t="shared" ref="Q9:Q29" si="6">$I9*$M9*$N9</f>
        <v>0</v>
      </c>
      <c r="R9" s="22">
        <f>-3*$C9/PI()</f>
        <v>0</v>
      </c>
    </row>
    <row r="10" spans="1:18" x14ac:dyDescent="0.2">
      <c r="A10" s="13">
        <v>1</v>
      </c>
      <c r="B10" s="4">
        <f>$A10*$E$3/$B$4</f>
        <v>0.05</v>
      </c>
      <c r="C10" s="6">
        <f t="shared" ref="C10:C29" si="7">PI()*$B10^2*(3*$E$3/2-$B10)/3</f>
        <v>3.7960911230876669E-3</v>
      </c>
      <c r="D10" s="4">
        <f t="shared" ref="D10:D29" si="8">-($B$3^2)</f>
        <v>-0.25</v>
      </c>
      <c r="E10" s="4">
        <f t="shared" ref="E10:E29" si="9">3*$C10/(2*PI())-$B$3^3</f>
        <v>-0.12318750000000001</v>
      </c>
      <c r="F10" s="4">
        <f t="shared" ref="F10:F29" si="10">$D10^3+$E10^2</f>
        <v>-4.4983984374999918E-4</v>
      </c>
      <c r="G10" s="4">
        <f t="shared" ref="G10:G29" si="11">9*$C10^2/(4*PI()^2)-3*$C10*$B$3^3/PI()</f>
        <v>-4.4983984375000004E-4</v>
      </c>
      <c r="H10" s="4">
        <f t="shared" ref="H10:H29" si="12">1-2*$C10/$E$4</f>
        <v>0.98550000000000004</v>
      </c>
      <c r="I10" s="19">
        <f t="shared" ref="I10:I29" si="13">2*$B$3*COS(ACOS($H10)/3)+$B$3</f>
        <v>1.498385414912901</v>
      </c>
      <c r="J10" s="4">
        <f t="shared" si="0"/>
        <v>-8.072925435494982E-4</v>
      </c>
      <c r="K10" s="4">
        <f t="shared" si="1"/>
        <v>-2.4192707456450122E-3</v>
      </c>
      <c r="L10" s="4">
        <f t="shared" si="2"/>
        <v>2.4199224668958828E-3</v>
      </c>
      <c r="M10" s="19">
        <f t="shared" si="3"/>
        <v>-4.8385414912900618E-2</v>
      </c>
      <c r="N10" s="20">
        <f t="shared" si="4"/>
        <v>4.9999999999999614E-2</v>
      </c>
      <c r="O10" s="4">
        <f t="shared" si="5"/>
        <v>1.5</v>
      </c>
      <c r="P10" s="4">
        <f t="shared" ref="P10:P29" si="14">1/$I10+1/$M10+1/$N10</f>
        <v>0</v>
      </c>
      <c r="Q10" s="4">
        <f t="shared" si="6"/>
        <v>-3.6249999999999447E-3</v>
      </c>
      <c r="R10" s="22">
        <f t="shared" ref="R10:R29" si="15">-3*$C10/PI()</f>
        <v>-3.6250000000000002E-3</v>
      </c>
    </row>
    <row r="11" spans="1:18" x14ac:dyDescent="0.2">
      <c r="A11" s="13">
        <v>2</v>
      </c>
      <c r="B11" s="4">
        <f>$A11*$E$3/$B$4</f>
        <v>0.1</v>
      </c>
      <c r="C11" s="6">
        <f t="shared" si="7"/>
        <v>1.4660765716752367E-2</v>
      </c>
      <c r="D11" s="4">
        <f t="shared" si="8"/>
        <v>-0.25</v>
      </c>
      <c r="E11" s="4">
        <f t="shared" si="9"/>
        <v>-0.11799999999999999</v>
      </c>
      <c r="F11" s="4">
        <f t="shared" si="10"/>
        <v>-1.7010000000000011E-3</v>
      </c>
      <c r="G11" s="4">
        <f t="shared" si="11"/>
        <v>-1.701E-3</v>
      </c>
      <c r="H11" s="4">
        <f t="shared" si="12"/>
        <v>0.94399999999999995</v>
      </c>
      <c r="I11" s="19">
        <f t="shared" si="13"/>
        <v>1.493725393319377</v>
      </c>
      <c r="J11" s="4">
        <f t="shared" si="0"/>
        <v>-3.1373033403114814E-3</v>
      </c>
      <c r="K11" s="4">
        <f t="shared" si="1"/>
        <v>-9.372539331937926E-3</v>
      </c>
      <c r="L11" s="4">
        <f t="shared" si="2"/>
        <v>9.3823820041870551E-3</v>
      </c>
      <c r="M11" s="19">
        <f t="shared" si="3"/>
        <v>-9.3725393319378181E-2</v>
      </c>
      <c r="N11" s="20">
        <f t="shared" si="4"/>
        <v>0.10000000000000114</v>
      </c>
      <c r="O11" s="4">
        <f t="shared" si="5"/>
        <v>1.5</v>
      </c>
      <c r="P11" s="4">
        <f t="shared" si="14"/>
        <v>0</v>
      </c>
      <c r="Q11" s="4">
        <f t="shared" si="6"/>
        <v>-1.4000000000000309E-2</v>
      </c>
      <c r="R11" s="22">
        <f t="shared" si="15"/>
        <v>-1.4E-2</v>
      </c>
    </row>
    <row r="12" spans="1:18" x14ac:dyDescent="0.2">
      <c r="A12" s="13">
        <v>3</v>
      </c>
      <c r="B12" s="4">
        <f t="shared" ref="B12:B29" si="16">$A12*$E$3/$B$4</f>
        <v>0.15</v>
      </c>
      <c r="C12" s="6">
        <f t="shared" si="7"/>
        <v>3.1808625617596654E-2</v>
      </c>
      <c r="D12" s="4">
        <f t="shared" si="8"/>
        <v>-0.25</v>
      </c>
      <c r="E12" s="4">
        <f t="shared" si="9"/>
        <v>-0.10981249999999999</v>
      </c>
      <c r="F12" s="4">
        <f t="shared" si="10"/>
        <v>-3.566214843750002E-3</v>
      </c>
      <c r="G12" s="4">
        <f t="shared" si="11"/>
        <v>-3.5662148437500003E-3</v>
      </c>
      <c r="H12" s="4">
        <f t="shared" si="12"/>
        <v>0.87849999999999995</v>
      </c>
      <c r="I12" s="19">
        <f t="shared" si="13"/>
        <v>1.4862490369793977</v>
      </c>
      <c r="J12" s="4">
        <f t="shared" si="0"/>
        <v>-6.8754815103011513E-3</v>
      </c>
      <c r="K12" s="4">
        <f t="shared" si="1"/>
        <v>-2.043735554690948E-2</v>
      </c>
      <c r="L12" s="4">
        <f t="shared" si="2"/>
        <v>2.0484627792907974E-2</v>
      </c>
      <c r="M12" s="19">
        <f t="shared" si="3"/>
        <v>-0.13624903697939708</v>
      </c>
      <c r="N12" s="20">
        <f t="shared" si="4"/>
        <v>0.14999999999999938</v>
      </c>
      <c r="O12" s="4">
        <f t="shared" si="5"/>
        <v>1.5</v>
      </c>
      <c r="P12" s="4">
        <f t="shared" si="14"/>
        <v>0</v>
      </c>
      <c r="Q12" s="4">
        <f t="shared" si="6"/>
        <v>-3.0374999999999763E-2</v>
      </c>
      <c r="R12" s="22">
        <f t="shared" si="15"/>
        <v>-3.0375000000000003E-2</v>
      </c>
    </row>
    <row r="13" spans="1:18" x14ac:dyDescent="0.2">
      <c r="A13" s="13">
        <v>4</v>
      </c>
      <c r="B13" s="4">
        <f t="shared" si="16"/>
        <v>0.2</v>
      </c>
      <c r="C13" s="6">
        <f t="shared" si="7"/>
        <v>5.4454272662223087E-2</v>
      </c>
      <c r="D13" s="4">
        <f t="shared" si="8"/>
        <v>-0.25</v>
      </c>
      <c r="E13" s="4">
        <f t="shared" si="9"/>
        <v>-9.8999999999999991E-2</v>
      </c>
      <c r="F13" s="4">
        <f t="shared" si="10"/>
        <v>-5.8240000000000011E-3</v>
      </c>
      <c r="G13" s="4">
        <f t="shared" si="11"/>
        <v>-5.8240000000000011E-3</v>
      </c>
      <c r="H13" s="4">
        <f t="shared" si="12"/>
        <v>0.79199999999999993</v>
      </c>
      <c r="I13" s="19">
        <f t="shared" si="13"/>
        <v>1.4761355820929154</v>
      </c>
      <c r="J13" s="4">
        <f t="shared" si="0"/>
        <v>-1.19322089535423E-2</v>
      </c>
      <c r="K13" s="4">
        <f t="shared" si="1"/>
        <v>-3.5227116418582921E-2</v>
      </c>
      <c r="L13" s="4">
        <f t="shared" si="2"/>
        <v>3.5369494029093916E-2</v>
      </c>
      <c r="M13" s="19">
        <f t="shared" si="3"/>
        <v>-0.17613558209291497</v>
      </c>
      <c r="N13" s="20">
        <f t="shared" si="4"/>
        <v>0.19999999999999957</v>
      </c>
      <c r="O13" s="4">
        <f t="shared" si="5"/>
        <v>1.5</v>
      </c>
      <c r="P13" s="4">
        <f t="shared" si="14"/>
        <v>0</v>
      </c>
      <c r="Q13" s="4">
        <f t="shared" si="6"/>
        <v>-5.1999999999999789E-2</v>
      </c>
      <c r="R13" s="22">
        <f t="shared" si="15"/>
        <v>-5.2000000000000011E-2</v>
      </c>
    </row>
    <row r="14" spans="1:18" x14ac:dyDescent="0.2">
      <c r="A14" s="13">
        <v>5</v>
      </c>
      <c r="B14" s="4">
        <f t="shared" si="16"/>
        <v>0.25</v>
      </c>
      <c r="C14" s="6">
        <f t="shared" si="7"/>
        <v>8.18123086872342E-2</v>
      </c>
      <c r="D14" s="4">
        <f t="shared" si="8"/>
        <v>-0.25</v>
      </c>
      <c r="E14" s="4">
        <f t="shared" si="9"/>
        <v>-8.59375E-2</v>
      </c>
      <c r="F14" s="4">
        <f t="shared" si="10"/>
        <v>-8.23974609375E-3</v>
      </c>
      <c r="G14" s="4">
        <f t="shared" si="11"/>
        <v>-8.23974609375E-3</v>
      </c>
      <c r="H14" s="4">
        <f t="shared" si="12"/>
        <v>0.6875</v>
      </c>
      <c r="I14" s="19">
        <f t="shared" si="13"/>
        <v>1.4635254915624212</v>
      </c>
      <c r="J14" s="4">
        <f t="shared" si="0"/>
        <v>-1.8237254218789412E-2</v>
      </c>
      <c r="K14" s="4">
        <f t="shared" si="1"/>
        <v>-5.3381372890605225E-2</v>
      </c>
      <c r="L14" s="4">
        <f t="shared" si="2"/>
        <v>5.3713970332045974E-2</v>
      </c>
      <c r="M14" s="19">
        <f t="shared" si="3"/>
        <v>-0.21352549156242101</v>
      </c>
      <c r="N14" s="20">
        <f t="shared" si="4"/>
        <v>0.24999999999999983</v>
      </c>
      <c r="O14" s="4">
        <f t="shared" si="5"/>
        <v>1.5</v>
      </c>
      <c r="P14" s="4">
        <f t="shared" si="14"/>
        <v>0</v>
      </c>
      <c r="Q14" s="4">
        <f t="shared" si="6"/>
        <v>-7.8124999999999903E-2</v>
      </c>
      <c r="R14" s="22">
        <f t="shared" si="15"/>
        <v>-7.8125E-2</v>
      </c>
    </row>
    <row r="15" spans="1:18" x14ac:dyDescent="0.2">
      <c r="A15" s="13">
        <v>6</v>
      </c>
      <c r="B15" s="4">
        <f t="shared" si="16"/>
        <v>0.3</v>
      </c>
      <c r="C15" s="6">
        <f t="shared" si="7"/>
        <v>0.11309733552923255</v>
      </c>
      <c r="D15" s="4">
        <f t="shared" si="8"/>
        <v>-0.25</v>
      </c>
      <c r="E15" s="4">
        <f t="shared" si="9"/>
        <v>-7.1000000000000008E-2</v>
      </c>
      <c r="F15" s="4">
        <f t="shared" si="10"/>
        <v>-1.0584E-2</v>
      </c>
      <c r="G15" s="4">
        <f t="shared" si="11"/>
        <v>-1.0584E-2</v>
      </c>
      <c r="H15" s="4">
        <f t="shared" si="12"/>
        <v>0.56799999999999995</v>
      </c>
      <c r="I15" s="19">
        <f t="shared" si="13"/>
        <v>1.448528137423857</v>
      </c>
      <c r="J15" s="4">
        <f t="shared" si="0"/>
        <v>-2.5735931288071501E-2</v>
      </c>
      <c r="K15" s="4">
        <f t="shared" si="1"/>
        <v>-7.4558441227157157E-2</v>
      </c>
      <c r="L15" s="4">
        <f t="shared" si="2"/>
        <v>7.5220779386421494E-2</v>
      </c>
      <c r="M15" s="19">
        <f t="shared" si="3"/>
        <v>-0.2485281374238571</v>
      </c>
      <c r="N15" s="20">
        <f t="shared" si="4"/>
        <v>0.3000000000000001</v>
      </c>
      <c r="O15" s="4">
        <f t="shared" si="5"/>
        <v>1.5</v>
      </c>
      <c r="P15" s="4">
        <f t="shared" si="14"/>
        <v>0</v>
      </c>
      <c r="Q15" s="4">
        <f t="shared" si="6"/>
        <v>-0.10800000000000007</v>
      </c>
      <c r="R15" s="22">
        <f t="shared" si="15"/>
        <v>-0.108</v>
      </c>
    </row>
    <row r="16" spans="1:18" x14ac:dyDescent="0.2">
      <c r="A16" s="13">
        <v>7</v>
      </c>
      <c r="B16" s="4">
        <f t="shared" si="16"/>
        <v>0.35</v>
      </c>
      <c r="C16" s="6">
        <f t="shared" si="7"/>
        <v>0.14752395502482066</v>
      </c>
      <c r="D16" s="4">
        <f t="shared" si="8"/>
        <v>-0.25</v>
      </c>
      <c r="E16" s="4">
        <f t="shared" si="9"/>
        <v>-5.4562500000000014E-2</v>
      </c>
      <c r="F16" s="4">
        <f t="shared" si="10"/>
        <v>-1.2647933593749999E-2</v>
      </c>
      <c r="G16" s="4">
        <f t="shared" si="11"/>
        <v>-1.2647933593749999E-2</v>
      </c>
      <c r="H16" s="4">
        <f t="shared" si="12"/>
        <v>0.43650000000000011</v>
      </c>
      <c r="I16" s="19">
        <f t="shared" si="13"/>
        <v>1.4312271894771853</v>
      </c>
      <c r="J16" s="4">
        <f t="shared" si="0"/>
        <v>-3.4386405261407349E-2</v>
      </c>
      <c r="K16" s="4">
        <f t="shared" si="1"/>
        <v>-9.8429516317015076E-2</v>
      </c>
      <c r="L16" s="4">
        <f t="shared" si="2"/>
        <v>9.9611941183816818E-2</v>
      </c>
      <c r="M16" s="19">
        <f t="shared" si="3"/>
        <v>-0.28122718947718567</v>
      </c>
      <c r="N16" s="20">
        <f t="shared" si="4"/>
        <v>0.35000000000000037</v>
      </c>
      <c r="O16" s="4">
        <f t="shared" si="5"/>
        <v>1.5</v>
      </c>
      <c r="P16" s="4">
        <f t="shared" si="14"/>
        <v>0</v>
      </c>
      <c r="Q16" s="4">
        <f t="shared" si="6"/>
        <v>-0.14087500000000025</v>
      </c>
      <c r="R16" s="22">
        <f t="shared" si="15"/>
        <v>-0.14087499999999997</v>
      </c>
    </row>
    <row r="17" spans="1:18" x14ac:dyDescent="0.2">
      <c r="A17" s="13">
        <v>8</v>
      </c>
      <c r="B17" s="4">
        <f t="shared" si="16"/>
        <v>0.4</v>
      </c>
      <c r="C17" s="6">
        <f t="shared" si="7"/>
        <v>0.18430676901060125</v>
      </c>
      <c r="D17" s="4">
        <f t="shared" si="8"/>
        <v>-0.25</v>
      </c>
      <c r="E17" s="4">
        <f t="shared" si="9"/>
        <v>-3.6999999999999977E-2</v>
      </c>
      <c r="F17" s="4">
        <f t="shared" si="10"/>
        <v>-1.4256000000000001E-2</v>
      </c>
      <c r="G17" s="4">
        <f t="shared" si="11"/>
        <v>-1.4256000000000001E-2</v>
      </c>
      <c r="H17" s="4">
        <f t="shared" si="12"/>
        <v>0.29599999999999971</v>
      </c>
      <c r="I17" s="19">
        <f t="shared" si="13"/>
        <v>1.4116843969807042</v>
      </c>
      <c r="J17" s="4">
        <f t="shared" si="0"/>
        <v>-4.4157801509647876E-2</v>
      </c>
      <c r="K17" s="4">
        <f t="shared" si="1"/>
        <v>-0.12467375879228179</v>
      </c>
      <c r="L17" s="4">
        <f t="shared" si="2"/>
        <v>0.12662367022644724</v>
      </c>
      <c r="M17" s="19">
        <f t="shared" si="3"/>
        <v>-0.31168439698070438</v>
      </c>
      <c r="N17" s="20">
        <f t="shared" si="4"/>
        <v>0.40000000000000013</v>
      </c>
      <c r="O17" s="4">
        <f t="shared" si="5"/>
        <v>1.5</v>
      </c>
      <c r="P17" s="4">
        <f t="shared" si="14"/>
        <v>0</v>
      </c>
      <c r="Q17" s="4">
        <f t="shared" si="6"/>
        <v>-0.1760000000000001</v>
      </c>
      <c r="R17" s="22">
        <f t="shared" si="15"/>
        <v>-0.17600000000000005</v>
      </c>
    </row>
    <row r="18" spans="1:18" x14ac:dyDescent="0.2">
      <c r="A18" s="13">
        <v>9</v>
      </c>
      <c r="B18" s="4">
        <f t="shared" si="16"/>
        <v>0.45</v>
      </c>
      <c r="C18" s="6">
        <f t="shared" si="7"/>
        <v>0.22266037932317662</v>
      </c>
      <c r="D18" s="4">
        <f t="shared" si="8"/>
        <v>-0.25</v>
      </c>
      <c r="E18" s="4">
        <f t="shared" si="9"/>
        <v>-1.8687499999999982E-2</v>
      </c>
      <c r="F18" s="4">
        <f t="shared" si="10"/>
        <v>-1.5275777343750001E-2</v>
      </c>
      <c r="G18" s="4">
        <f t="shared" si="11"/>
        <v>-1.5275777343750001E-2</v>
      </c>
      <c r="H18" s="4">
        <f t="shared" si="12"/>
        <v>0.14949999999999986</v>
      </c>
      <c r="I18" s="19">
        <f t="shared" si="13"/>
        <v>1.3899421946003097</v>
      </c>
      <c r="J18" s="4">
        <f t="shared" si="0"/>
        <v>-5.5028902699845172E-2</v>
      </c>
      <c r="K18" s="4">
        <f t="shared" si="1"/>
        <v>-0.15297398757013941</v>
      </c>
      <c r="L18" s="4">
        <f t="shared" si="2"/>
        <v>0.15600216770248845</v>
      </c>
      <c r="M18" s="19">
        <f t="shared" si="3"/>
        <v>-0.33994219460030978</v>
      </c>
      <c r="N18" s="20">
        <f t="shared" si="4"/>
        <v>0.45000000000000012</v>
      </c>
      <c r="O18" s="4">
        <f t="shared" si="5"/>
        <v>1.5</v>
      </c>
      <c r="P18" s="4">
        <f t="shared" si="14"/>
        <v>0</v>
      </c>
      <c r="Q18" s="4">
        <f t="shared" si="6"/>
        <v>-0.21262500000000009</v>
      </c>
      <c r="R18" s="22">
        <f t="shared" si="15"/>
        <v>-0.21262500000000004</v>
      </c>
    </row>
    <row r="19" spans="1:18" x14ac:dyDescent="0.2">
      <c r="A19" s="13">
        <v>10</v>
      </c>
      <c r="B19" s="4">
        <f t="shared" si="16"/>
        <v>0.5</v>
      </c>
      <c r="C19" s="6">
        <f t="shared" si="7"/>
        <v>0.26179938779914941</v>
      </c>
      <c r="D19" s="4">
        <f t="shared" si="8"/>
        <v>-0.25</v>
      </c>
      <c r="E19" s="4">
        <f t="shared" si="9"/>
        <v>0</v>
      </c>
      <c r="F19" s="4">
        <f t="shared" si="10"/>
        <v>-1.5625E-2</v>
      </c>
      <c r="G19" s="4">
        <f t="shared" si="11"/>
        <v>-1.5625000000000003E-2</v>
      </c>
      <c r="H19" s="4">
        <f t="shared" si="12"/>
        <v>0</v>
      </c>
      <c r="I19" s="19">
        <f t="shared" si="13"/>
        <v>1.3660254037844388</v>
      </c>
      <c r="J19" s="4">
        <f t="shared" si="0"/>
        <v>-6.6987298107780591E-2</v>
      </c>
      <c r="K19" s="4">
        <f t="shared" si="1"/>
        <v>-0.1830127018922191</v>
      </c>
      <c r="L19" s="4">
        <f t="shared" si="2"/>
        <v>0.18749999999999978</v>
      </c>
      <c r="M19" s="19">
        <f t="shared" si="3"/>
        <v>-0.36602540378443849</v>
      </c>
      <c r="N19" s="20">
        <f t="shared" si="4"/>
        <v>0.49999999999999967</v>
      </c>
      <c r="O19" s="4">
        <f t="shared" si="5"/>
        <v>1.5</v>
      </c>
      <c r="P19" s="4">
        <f t="shared" si="14"/>
        <v>0</v>
      </c>
      <c r="Q19" s="4">
        <f t="shared" si="6"/>
        <v>-0.24999999999999975</v>
      </c>
      <c r="R19" s="22">
        <f t="shared" si="15"/>
        <v>-0.25</v>
      </c>
    </row>
    <row r="20" spans="1:18" x14ac:dyDescent="0.2">
      <c r="A20" s="13">
        <v>11</v>
      </c>
      <c r="B20" s="4">
        <f t="shared" si="16"/>
        <v>0.55000000000000004</v>
      </c>
      <c r="C20" s="6">
        <f t="shared" si="7"/>
        <v>0.30093839627512231</v>
      </c>
      <c r="D20" s="4">
        <f t="shared" si="8"/>
        <v>-0.25</v>
      </c>
      <c r="E20" s="4">
        <f t="shared" si="9"/>
        <v>1.8687500000000024E-2</v>
      </c>
      <c r="F20" s="4">
        <f t="shared" si="10"/>
        <v>-1.527577734375E-2</v>
      </c>
      <c r="G20" s="4">
        <f t="shared" si="11"/>
        <v>-1.5275777343750001E-2</v>
      </c>
      <c r="H20" s="4">
        <f t="shared" si="12"/>
        <v>-0.14950000000000019</v>
      </c>
      <c r="I20" s="19">
        <f t="shared" si="13"/>
        <v>1.3399421946003098</v>
      </c>
      <c r="J20" s="4">
        <f t="shared" si="0"/>
        <v>-8.0028902699845084E-2</v>
      </c>
      <c r="K20" s="4">
        <f t="shared" si="1"/>
        <v>-0.21446820703017017</v>
      </c>
      <c r="L20" s="4">
        <f t="shared" si="2"/>
        <v>0.22087283229751145</v>
      </c>
      <c r="M20" s="19">
        <f t="shared" si="3"/>
        <v>-0.3899421946003096</v>
      </c>
      <c r="N20" s="20">
        <f t="shared" si="4"/>
        <v>0.54999999999999982</v>
      </c>
      <c r="O20" s="4">
        <f t="shared" si="5"/>
        <v>1.5</v>
      </c>
      <c r="P20" s="4">
        <f t="shared" si="14"/>
        <v>0</v>
      </c>
      <c r="Q20" s="4">
        <f t="shared" si="6"/>
        <v>-0.28737499999999988</v>
      </c>
      <c r="R20" s="22">
        <f t="shared" si="15"/>
        <v>-0.28737500000000005</v>
      </c>
    </row>
    <row r="21" spans="1:18" x14ac:dyDescent="0.2">
      <c r="A21" s="13">
        <v>12</v>
      </c>
      <c r="B21" s="4">
        <f t="shared" si="16"/>
        <v>0.6</v>
      </c>
      <c r="C21" s="6">
        <f t="shared" si="7"/>
        <v>0.33929200658769765</v>
      </c>
      <c r="D21" s="4">
        <f t="shared" si="8"/>
        <v>-0.25</v>
      </c>
      <c r="E21" s="4">
        <f t="shared" si="9"/>
        <v>3.7000000000000005E-2</v>
      </c>
      <c r="F21" s="4">
        <f t="shared" si="10"/>
        <v>-1.4256E-2</v>
      </c>
      <c r="G21" s="4">
        <f t="shared" si="11"/>
        <v>-1.4256000000000001E-2</v>
      </c>
      <c r="H21" s="4">
        <f t="shared" si="12"/>
        <v>-0.29600000000000004</v>
      </c>
      <c r="I21" s="19">
        <f t="shared" si="13"/>
        <v>1.3116843969807044</v>
      </c>
      <c r="J21" s="4">
        <f t="shared" si="0"/>
        <v>-9.4157801509647809E-2</v>
      </c>
      <c r="K21" s="4">
        <f t="shared" si="1"/>
        <v>-0.24701063818842248</v>
      </c>
      <c r="L21" s="4">
        <f t="shared" si="2"/>
        <v>0.25587632977355274</v>
      </c>
      <c r="M21" s="19">
        <f t="shared" si="3"/>
        <v>-0.41168439698070425</v>
      </c>
      <c r="N21" s="20">
        <f t="shared" si="4"/>
        <v>0.59999999999999987</v>
      </c>
      <c r="O21" s="4">
        <f t="shared" si="5"/>
        <v>1.5</v>
      </c>
      <c r="P21" s="4">
        <f t="shared" si="14"/>
        <v>0</v>
      </c>
      <c r="Q21" s="4">
        <f t="shared" si="6"/>
        <v>-0.3239999999999999</v>
      </c>
      <c r="R21" s="22">
        <f t="shared" si="15"/>
        <v>-0.32400000000000001</v>
      </c>
    </row>
    <row r="22" spans="1:18" x14ac:dyDescent="0.2">
      <c r="A22" s="13">
        <v>13</v>
      </c>
      <c r="B22" s="4">
        <f t="shared" si="16"/>
        <v>0.65</v>
      </c>
      <c r="C22" s="6">
        <f t="shared" si="7"/>
        <v>0.37607482057347813</v>
      </c>
      <c r="D22" s="4">
        <f t="shared" si="8"/>
        <v>-0.25</v>
      </c>
      <c r="E22" s="4">
        <f t="shared" si="9"/>
        <v>5.4562499999999986E-2</v>
      </c>
      <c r="F22" s="4">
        <f t="shared" si="10"/>
        <v>-1.2647933593750001E-2</v>
      </c>
      <c r="G22" s="4">
        <f t="shared" si="11"/>
        <v>-1.2647933593750001E-2</v>
      </c>
      <c r="H22" s="4">
        <f t="shared" si="12"/>
        <v>-0.43650000000000011</v>
      </c>
      <c r="I22" s="19">
        <f t="shared" si="13"/>
        <v>1.2812271894771854</v>
      </c>
      <c r="J22" s="4">
        <f t="shared" si="0"/>
        <v>-0.1093864052614073</v>
      </c>
      <c r="K22" s="4">
        <f t="shared" si="1"/>
        <v>-0.28029767316017057</v>
      </c>
      <c r="L22" s="4">
        <f t="shared" si="2"/>
        <v>0.29226305881618342</v>
      </c>
      <c r="M22" s="19">
        <f t="shared" si="3"/>
        <v>-0.43122718947718541</v>
      </c>
      <c r="N22" s="20">
        <f t="shared" si="4"/>
        <v>0.65</v>
      </c>
      <c r="O22" s="4">
        <f t="shared" si="5"/>
        <v>1.5</v>
      </c>
      <c r="P22" s="4">
        <f t="shared" si="14"/>
        <v>0</v>
      </c>
      <c r="Q22" s="4">
        <f t="shared" si="6"/>
        <v>-0.35912500000000003</v>
      </c>
      <c r="R22" s="22">
        <f t="shared" si="15"/>
        <v>-0.35912499999999997</v>
      </c>
    </row>
    <row r="23" spans="1:18" x14ac:dyDescent="0.2">
      <c r="A23" s="13">
        <v>14</v>
      </c>
      <c r="B23" s="4">
        <f t="shared" si="16"/>
        <v>0.7</v>
      </c>
      <c r="C23" s="6">
        <f t="shared" si="7"/>
        <v>0.41050144006906625</v>
      </c>
      <c r="D23" s="4">
        <f t="shared" si="8"/>
        <v>-0.25</v>
      </c>
      <c r="E23" s="4">
        <f t="shared" si="9"/>
        <v>7.099999999999998E-2</v>
      </c>
      <c r="F23" s="4">
        <f t="shared" si="10"/>
        <v>-1.0584000000000003E-2</v>
      </c>
      <c r="G23" s="4">
        <f t="shared" si="11"/>
        <v>-1.0584000000000003E-2</v>
      </c>
      <c r="H23" s="4">
        <f t="shared" si="12"/>
        <v>-0.56799999999999984</v>
      </c>
      <c r="I23" s="19">
        <f t="shared" si="13"/>
        <v>1.248528137423857</v>
      </c>
      <c r="J23" s="4">
        <f t="shared" si="0"/>
        <v>-0.12573593128807148</v>
      </c>
      <c r="K23" s="4">
        <f t="shared" si="1"/>
        <v>-0.3139696961966999</v>
      </c>
      <c r="L23" s="4">
        <f t="shared" si="2"/>
        <v>0.32977922061357851</v>
      </c>
      <c r="M23" s="19">
        <f t="shared" si="3"/>
        <v>-0.448528137423857</v>
      </c>
      <c r="N23" s="20">
        <f t="shared" si="4"/>
        <v>0.7</v>
      </c>
      <c r="O23" s="4">
        <f t="shared" si="5"/>
        <v>1.5</v>
      </c>
      <c r="P23" s="4">
        <f t="shared" si="14"/>
        <v>0</v>
      </c>
      <c r="Q23" s="4">
        <f t="shared" si="6"/>
        <v>-0.39199999999999996</v>
      </c>
      <c r="R23" s="22">
        <f t="shared" si="15"/>
        <v>-0.39199999999999996</v>
      </c>
    </row>
    <row r="24" spans="1:18" x14ac:dyDescent="0.2">
      <c r="A24" s="13">
        <v>15</v>
      </c>
      <c r="B24" s="4">
        <f t="shared" si="16"/>
        <v>0.75</v>
      </c>
      <c r="C24" s="6">
        <f t="shared" si="7"/>
        <v>0.44178646691106466</v>
      </c>
      <c r="D24" s="4">
        <f t="shared" si="8"/>
        <v>-0.25</v>
      </c>
      <c r="E24" s="4">
        <f t="shared" si="9"/>
        <v>8.59375E-2</v>
      </c>
      <c r="F24" s="4">
        <f t="shared" si="10"/>
        <v>-8.23974609375E-3</v>
      </c>
      <c r="G24" s="4">
        <f t="shared" si="11"/>
        <v>-8.23974609375E-3</v>
      </c>
      <c r="H24" s="4">
        <f t="shared" si="12"/>
        <v>-0.68750000000000022</v>
      </c>
      <c r="I24" s="19">
        <f t="shared" si="13"/>
        <v>1.2135254915624212</v>
      </c>
      <c r="J24" s="4">
        <f t="shared" si="0"/>
        <v>-0.14323725421878941</v>
      </c>
      <c r="K24" s="4">
        <f t="shared" si="1"/>
        <v>-0.34764411867181583</v>
      </c>
      <c r="L24" s="4">
        <f t="shared" si="2"/>
        <v>0.36816102966795394</v>
      </c>
      <c r="M24" s="19">
        <f t="shared" si="3"/>
        <v>-0.46352549156242118</v>
      </c>
      <c r="N24" s="20">
        <f t="shared" si="4"/>
        <v>0.75</v>
      </c>
      <c r="O24" s="4">
        <f t="shared" si="5"/>
        <v>1.5</v>
      </c>
      <c r="P24" s="4">
        <f t="shared" si="14"/>
        <v>0</v>
      </c>
      <c r="Q24" s="4">
        <f t="shared" si="6"/>
        <v>-0.42187500000000011</v>
      </c>
      <c r="R24" s="22">
        <f t="shared" si="15"/>
        <v>-0.421875</v>
      </c>
    </row>
    <row r="25" spans="1:18" x14ac:dyDescent="0.2">
      <c r="A25" s="13">
        <v>16</v>
      </c>
      <c r="B25" s="4">
        <f t="shared" si="16"/>
        <v>0.8</v>
      </c>
      <c r="C25" s="6">
        <f t="shared" si="7"/>
        <v>0.46914450293607574</v>
      </c>
      <c r="D25" s="4">
        <f t="shared" si="8"/>
        <v>-0.25</v>
      </c>
      <c r="E25" s="4">
        <f t="shared" si="9"/>
        <v>9.9000000000000005E-2</v>
      </c>
      <c r="F25" s="4">
        <f t="shared" si="10"/>
        <v>-5.8239999999999993E-3</v>
      </c>
      <c r="G25" s="4">
        <f t="shared" si="11"/>
        <v>-5.8240000000000097E-3</v>
      </c>
      <c r="H25" s="4">
        <f t="shared" si="12"/>
        <v>-0.79200000000000004</v>
      </c>
      <c r="I25" s="19">
        <f t="shared" si="13"/>
        <v>1.1761355820929151</v>
      </c>
      <c r="J25" s="4">
        <f t="shared" si="0"/>
        <v>-0.16193220895354243</v>
      </c>
      <c r="K25" s="4">
        <f t="shared" si="1"/>
        <v>-0.3809084656743324</v>
      </c>
      <c r="L25" s="4">
        <f t="shared" si="2"/>
        <v>0.40713050597090611</v>
      </c>
      <c r="M25" s="19">
        <f t="shared" si="3"/>
        <v>-0.4761355820929154</v>
      </c>
      <c r="N25" s="20">
        <f t="shared" si="4"/>
        <v>0.80000000000000027</v>
      </c>
      <c r="O25" s="4">
        <f t="shared" si="5"/>
        <v>1.5</v>
      </c>
      <c r="P25" s="4">
        <f t="shared" si="14"/>
        <v>0</v>
      </c>
      <c r="Q25" s="4">
        <f t="shared" si="6"/>
        <v>-0.44800000000000018</v>
      </c>
      <c r="R25" s="22">
        <f t="shared" si="15"/>
        <v>-0.44800000000000001</v>
      </c>
    </row>
    <row r="26" spans="1:18" x14ac:dyDescent="0.2">
      <c r="A26" s="13">
        <v>17</v>
      </c>
      <c r="B26" s="4">
        <f t="shared" si="16"/>
        <v>0.85</v>
      </c>
      <c r="C26" s="6">
        <f t="shared" si="7"/>
        <v>0.49179014998070208</v>
      </c>
      <c r="D26" s="4">
        <f t="shared" si="8"/>
        <v>-0.25</v>
      </c>
      <c r="E26" s="4">
        <f t="shared" si="9"/>
        <v>0.10981249999999995</v>
      </c>
      <c r="F26" s="4">
        <f t="shared" si="10"/>
        <v>-3.5662148437500107E-3</v>
      </c>
      <c r="G26" s="4">
        <f t="shared" si="11"/>
        <v>-3.5662148437500124E-3</v>
      </c>
      <c r="H26" s="4">
        <f t="shared" si="12"/>
        <v>-0.87849999999999961</v>
      </c>
      <c r="I26" s="19">
        <f t="shared" si="13"/>
        <v>1.1362490369793978</v>
      </c>
      <c r="J26" s="4">
        <f t="shared" si="0"/>
        <v>-0.18187548151030108</v>
      </c>
      <c r="K26" s="4">
        <f t="shared" si="1"/>
        <v>-0.41331168143248775</v>
      </c>
      <c r="L26" s="4">
        <f t="shared" si="2"/>
        <v>0.44639037220709166</v>
      </c>
      <c r="M26" s="19">
        <f t="shared" si="3"/>
        <v>-0.48624903697939759</v>
      </c>
      <c r="N26" s="20">
        <f t="shared" si="4"/>
        <v>0.84999999999999976</v>
      </c>
      <c r="O26" s="4">
        <f t="shared" si="5"/>
        <v>1.5</v>
      </c>
      <c r="P26" s="4">
        <f t="shared" si="14"/>
        <v>0</v>
      </c>
      <c r="Q26" s="4">
        <f t="shared" si="6"/>
        <v>-0.46962499999999996</v>
      </c>
      <c r="R26" s="22">
        <f t="shared" si="15"/>
        <v>-0.4696249999999999</v>
      </c>
    </row>
    <row r="27" spans="1:18" x14ac:dyDescent="0.2">
      <c r="A27" s="13">
        <v>18</v>
      </c>
      <c r="B27" s="4">
        <f t="shared" si="16"/>
        <v>0.9</v>
      </c>
      <c r="C27" s="6">
        <f t="shared" si="7"/>
        <v>0.50893800988154647</v>
      </c>
      <c r="D27" s="4">
        <f t="shared" si="8"/>
        <v>-0.25</v>
      </c>
      <c r="E27" s="4">
        <f t="shared" si="9"/>
        <v>0.11800000000000002</v>
      </c>
      <c r="F27" s="4">
        <f t="shared" si="10"/>
        <v>-1.7009999999999942E-3</v>
      </c>
      <c r="G27" s="4">
        <f t="shared" si="11"/>
        <v>-1.7010000000000081E-3</v>
      </c>
      <c r="H27" s="4">
        <f t="shared" si="12"/>
        <v>-0.94400000000000017</v>
      </c>
      <c r="I27" s="19">
        <f t="shared" si="13"/>
        <v>1.0937253933193771</v>
      </c>
      <c r="J27" s="4">
        <f t="shared" si="0"/>
        <v>-0.20313730334031144</v>
      </c>
      <c r="K27" s="4">
        <f t="shared" si="1"/>
        <v>-0.44435285398743951</v>
      </c>
      <c r="L27" s="4">
        <f t="shared" si="2"/>
        <v>0.48561761799581321</v>
      </c>
      <c r="M27" s="19">
        <f t="shared" si="3"/>
        <v>-0.49372539331937715</v>
      </c>
      <c r="N27" s="20">
        <f t="shared" si="4"/>
        <v>0.9</v>
      </c>
      <c r="O27" s="4">
        <f t="shared" si="5"/>
        <v>1.5</v>
      </c>
      <c r="P27" s="4">
        <f t="shared" si="14"/>
        <v>0</v>
      </c>
      <c r="Q27" s="4">
        <f t="shared" si="6"/>
        <v>-0.48599999999999993</v>
      </c>
      <c r="R27" s="22">
        <f t="shared" si="15"/>
        <v>-0.48600000000000004</v>
      </c>
    </row>
    <row r="28" spans="1:18" x14ac:dyDescent="0.2">
      <c r="A28" s="13">
        <v>19</v>
      </c>
      <c r="B28" s="4">
        <f t="shared" si="16"/>
        <v>0.95</v>
      </c>
      <c r="C28" s="6">
        <f t="shared" si="7"/>
        <v>0.51980268447521116</v>
      </c>
      <c r="D28" s="4">
        <f t="shared" si="8"/>
        <v>-0.25</v>
      </c>
      <c r="E28" s="4">
        <f t="shared" si="9"/>
        <v>0.12318750000000001</v>
      </c>
      <c r="F28" s="4">
        <f t="shared" si="10"/>
        <v>-4.4983984374999918E-4</v>
      </c>
      <c r="G28" s="4">
        <f t="shared" si="11"/>
        <v>-4.4983984375000091E-4</v>
      </c>
      <c r="H28" s="4">
        <f t="shared" si="12"/>
        <v>-0.98550000000000004</v>
      </c>
      <c r="I28" s="19">
        <f t="shared" si="13"/>
        <v>1.048385414912901</v>
      </c>
      <c r="J28" s="4">
        <f t="shared" si="0"/>
        <v>-0.22580729254354948</v>
      </c>
      <c r="K28" s="4">
        <f t="shared" si="1"/>
        <v>-0.47346614416725591</v>
      </c>
      <c r="L28" s="4">
        <f t="shared" si="2"/>
        <v>0.52445507753310405</v>
      </c>
      <c r="M28" s="19">
        <f t="shared" si="3"/>
        <v>-0.498385414912901</v>
      </c>
      <c r="N28" s="20">
        <f t="shared" si="4"/>
        <v>0.95</v>
      </c>
      <c r="O28" s="4">
        <f t="shared" si="5"/>
        <v>1.5</v>
      </c>
      <c r="P28" s="4">
        <f t="shared" si="14"/>
        <v>0</v>
      </c>
      <c r="Q28" s="4">
        <f t="shared" si="6"/>
        <v>-0.49637500000000007</v>
      </c>
      <c r="R28" s="22">
        <f t="shared" si="15"/>
        <v>-0.49637500000000001</v>
      </c>
    </row>
    <row r="29" spans="1:18" x14ac:dyDescent="0.2">
      <c r="A29" s="13">
        <v>20</v>
      </c>
      <c r="B29" s="4">
        <f t="shared" si="16"/>
        <v>1</v>
      </c>
      <c r="C29" s="6">
        <f t="shared" si="7"/>
        <v>0.52359877559829882</v>
      </c>
      <c r="D29" s="4">
        <f t="shared" si="8"/>
        <v>-0.25</v>
      </c>
      <c r="E29" s="4">
        <f t="shared" si="9"/>
        <v>0.125</v>
      </c>
      <c r="F29" s="4">
        <f t="shared" si="10"/>
        <v>0</v>
      </c>
      <c r="G29" s="4">
        <f t="shared" si="11"/>
        <v>0</v>
      </c>
      <c r="H29" s="4">
        <f t="shared" si="12"/>
        <v>-1</v>
      </c>
      <c r="I29" s="19">
        <f t="shared" si="13"/>
        <v>1</v>
      </c>
      <c r="J29" s="4">
        <f t="shared" si="0"/>
        <v>-0.25</v>
      </c>
      <c r="K29" s="4">
        <f t="shared" si="1"/>
        <v>-0.5</v>
      </c>
      <c r="L29" s="4">
        <f t="shared" si="2"/>
        <v>0.5625</v>
      </c>
      <c r="M29" s="19">
        <f t="shared" si="3"/>
        <v>-0.5</v>
      </c>
      <c r="N29" s="20">
        <f t="shared" si="4"/>
        <v>1</v>
      </c>
      <c r="O29" s="4">
        <f t="shared" si="5"/>
        <v>1.5</v>
      </c>
      <c r="P29" s="4">
        <f t="shared" si="14"/>
        <v>0</v>
      </c>
      <c r="Q29" s="4">
        <f t="shared" si="6"/>
        <v>-0.5</v>
      </c>
      <c r="R29" s="22">
        <f t="shared" si="15"/>
        <v>-0.5</v>
      </c>
    </row>
    <row r="30" spans="1:18" x14ac:dyDescent="0.2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10"/>
    </row>
  </sheetData>
  <pageMargins left="0.25" right="0.25" top="0.5" bottom="0.5" header="0.3" footer="0.3"/>
  <pageSetup paperSize="9" orientation="landscape" horizontalDpi="1200" verticalDpi="1200" r:id="rId1"/>
  <drawing r:id="rId2"/>
  <legacyDrawing r:id="rId3"/>
  <oleObjects>
    <mc:AlternateContent xmlns:mc="http://schemas.openxmlformats.org/markup-compatibility/2006">
      <mc:Choice Requires="x14">
        <oleObject progId="Equation.3" shapeId="2049" r:id="rId4">
          <objectPr defaultSize="0" r:id="rId5">
            <anchor moveWithCells="1">
              <from>
                <xdr:col>5</xdr:col>
                <xdr:colOff>9525</xdr:colOff>
                <xdr:row>0</xdr:row>
                <xdr:rowOff>0</xdr:rowOff>
              </from>
              <to>
                <xdr:col>7</xdr:col>
                <xdr:colOff>47625</xdr:colOff>
                <xdr:row>2</xdr:row>
                <xdr:rowOff>57150</xdr:rowOff>
              </to>
            </anchor>
          </objectPr>
        </oleObject>
      </mc:Choice>
      <mc:Fallback>
        <oleObject progId="Equation.3" shapeId="2049" r:id="rId4"/>
      </mc:Fallback>
    </mc:AlternateContent>
    <mc:AlternateContent xmlns:mc="http://schemas.openxmlformats.org/markup-compatibility/2006">
      <mc:Choice Requires="x14">
        <oleObject progId="Equation.3" shapeId="2050" r:id="rId6">
          <objectPr defaultSize="0" r:id="rId7">
            <anchor moveWithCells="1">
              <from>
                <xdr:col>15</xdr:col>
                <xdr:colOff>9525</xdr:colOff>
                <xdr:row>0</xdr:row>
                <xdr:rowOff>0</xdr:rowOff>
              </from>
              <to>
                <xdr:col>17</xdr:col>
                <xdr:colOff>419100</xdr:colOff>
                <xdr:row>1</xdr:row>
                <xdr:rowOff>66675</xdr:rowOff>
              </to>
            </anchor>
          </objectPr>
        </oleObject>
      </mc:Choice>
      <mc:Fallback>
        <oleObject progId="Equation.3" shapeId="2050" r:id="rId6"/>
      </mc:Fallback>
    </mc:AlternateContent>
    <mc:AlternateContent xmlns:mc="http://schemas.openxmlformats.org/markup-compatibility/2006">
      <mc:Choice Requires="x14">
        <oleObject progId="Equation.3" shapeId="2051" r:id="rId8">
          <objectPr defaultSize="0" r:id="rId9">
            <anchor moveWithCells="1">
              <from>
                <xdr:col>12</xdr:col>
                <xdr:colOff>0</xdr:colOff>
                <xdr:row>0</xdr:row>
                <xdr:rowOff>9525</xdr:rowOff>
              </from>
              <to>
                <xdr:col>14</xdr:col>
                <xdr:colOff>485775</xdr:colOff>
                <xdr:row>1</xdr:row>
                <xdr:rowOff>57150</xdr:rowOff>
              </to>
            </anchor>
          </objectPr>
        </oleObject>
      </mc:Choice>
      <mc:Fallback>
        <oleObject progId="Equation.3" shapeId="2051" r:id="rId8"/>
      </mc:Fallback>
    </mc:AlternateContent>
    <mc:AlternateContent xmlns:mc="http://schemas.openxmlformats.org/markup-compatibility/2006">
      <mc:Choice Requires="x14">
        <oleObject progId="Equation.3" shapeId="2052" r:id="rId10">
          <objectPr defaultSize="0" r:id="rId11">
            <anchor moveWithCells="1">
              <from>
                <xdr:col>7</xdr:col>
                <xdr:colOff>419100</xdr:colOff>
                <xdr:row>0</xdr:row>
                <xdr:rowOff>28575</xdr:rowOff>
              </from>
              <to>
                <xdr:col>11</xdr:col>
                <xdr:colOff>485775</xdr:colOff>
                <xdr:row>3</xdr:row>
                <xdr:rowOff>19050</xdr:rowOff>
              </to>
            </anchor>
          </objectPr>
        </oleObject>
      </mc:Choice>
      <mc:Fallback>
        <oleObject progId="Equation.3" shapeId="2052" r:id="rId10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direct</vt:lpstr>
      <vt:lpstr>inverse</vt:lpstr>
    </vt:vector>
  </TitlesOfParts>
  <Company>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Casquilho</dc:creator>
  <cp:lastModifiedBy>Miguel Casquilho</cp:lastModifiedBy>
  <dcterms:created xsi:type="dcterms:W3CDTF">2016-04-27T18:07:00Z</dcterms:created>
  <dcterms:modified xsi:type="dcterms:W3CDTF">2016-04-30T01:44:00Z</dcterms:modified>
</cp:coreProperties>
</file>