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alc" sheetId="1" r:id="rId1"/>
    <sheet name="ProgSem" sheetId="2" r:id="rId2"/>
    <sheet name="ProgCom" sheetId="3" r:id="rId3"/>
  </sheets>
  <definedNames/>
  <calcPr fullCalcOnLoad="1"/>
</workbook>
</file>

<file path=xl/sharedStrings.xml><?xml version="1.0" encoding="utf-8"?>
<sst xmlns="http://schemas.openxmlformats.org/spreadsheetml/2006/main" count="121" uniqueCount="70">
  <si>
    <t>25Aug2008</t>
  </si>
  <si>
    <t>Secção recta de coluna</t>
  </si>
  <si>
    <t>LEQ-II, p 51</t>
  </si>
  <si>
    <r>
      <t>S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h</t>
    </r>
  </si>
  <si>
    <t>Proveta</t>
  </si>
  <si>
    <t>Incerteza</t>
  </si>
  <si>
    <t>ErrRel</t>
  </si>
  <si>
    <t>Régua</t>
  </si>
  <si>
    <t>V</t>
  </si>
  <si>
    <t>h</t>
  </si>
  <si>
    <t>Secção</t>
  </si>
  <si>
    <t>s</t>
  </si>
  <si>
    <r>
      <t>s</t>
    </r>
    <r>
      <rPr>
        <vertAlign val="subscript"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Q</t>
    </r>
  </si>
  <si>
    <t>Q</t>
  </si>
  <si>
    <r>
      <t>D</t>
    </r>
    <r>
      <rPr>
        <i/>
        <sz val="10"/>
        <rFont val="Times New Roman"/>
        <family val="1"/>
      </rPr>
      <t>Q</t>
    </r>
  </si>
  <si>
    <t>Valor provável:</t>
  </si>
  <si>
    <t>ErrAbs:</t>
  </si>
  <si>
    <r>
      <t>(</t>
    </r>
    <r>
      <rPr>
        <i/>
        <sz val="10"/>
        <rFont val="Symbol"/>
        <family val="1"/>
      </rPr>
      <t>s</t>
    </r>
    <r>
      <rPr>
        <vertAlign val="subscript"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</si>
  <si>
    <t>Hipótese 1: régua + proveta</t>
  </si>
  <si>
    <t>Hipótese 2: régua + balão</t>
  </si>
  <si>
    <t>Balão</t>
  </si>
  <si>
    <t>com ErrRel &lt;</t>
  </si>
  <si>
    <t>Catetóm.</t>
  </si>
  <si>
    <t>Balança</t>
  </si>
  <si>
    <r>
      <t>V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M</t>
    </r>
    <r>
      <rPr>
        <sz val="10"/>
        <rFont val="Times New Roman"/>
        <family val="1"/>
      </rPr>
      <t xml:space="preserve"> / </t>
    </r>
    <r>
      <rPr>
        <i/>
        <sz val="10"/>
        <rFont val="Symbol"/>
        <family val="1"/>
      </rPr>
      <t>r</t>
    </r>
    <r>
      <rPr>
        <vertAlign val="subscript"/>
        <sz val="10"/>
        <rFont val="Times New Roman"/>
        <family val="1"/>
      </rPr>
      <t>ág.</t>
    </r>
  </si>
  <si>
    <r>
      <t>D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= (1/</t>
    </r>
    <r>
      <rPr>
        <i/>
        <sz val="10"/>
        <rFont val="Symbol"/>
        <family val="1"/>
      </rPr>
      <t>r</t>
    </r>
    <r>
      <rPr>
        <sz val="10"/>
        <rFont val="Times New Roman"/>
        <family val="1"/>
      </rPr>
      <t xml:space="preserve">) 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M</t>
    </r>
    <r>
      <rPr>
        <sz val="10"/>
        <rFont val="Times New Roman"/>
        <family val="1"/>
      </rPr>
      <t xml:space="preserve"> =</t>
    </r>
  </si>
  <si>
    <r>
      <t>D</t>
    </r>
    <r>
      <rPr>
        <i/>
        <sz val="10"/>
        <rFont val="Times New Roman"/>
        <family val="1"/>
      </rPr>
      <t>M</t>
    </r>
    <r>
      <rPr>
        <sz val="10"/>
        <rFont val="Times New Roman"/>
        <family val="1"/>
      </rPr>
      <t xml:space="preserve"> =</t>
    </r>
  </si>
  <si>
    <t>g</t>
  </si>
  <si>
    <r>
      <t>r</t>
    </r>
    <r>
      <rPr>
        <vertAlign val="subscript"/>
        <sz val="10"/>
        <rFont val="Times New Roman"/>
        <family val="1"/>
      </rPr>
      <t>ág.</t>
    </r>
    <r>
      <rPr>
        <sz val="10"/>
        <rFont val="Times New Roman"/>
        <family val="1"/>
      </rPr>
      <t xml:space="preserve"> =</t>
    </r>
  </si>
  <si>
    <r>
      <t>g/cm</t>
    </r>
    <r>
      <rPr>
        <vertAlign val="superscript"/>
        <sz val="10"/>
        <rFont val="Arial Narrow"/>
        <family val="2"/>
      </rPr>
      <t>3</t>
    </r>
  </si>
  <si>
    <r>
      <t>cm</t>
    </r>
    <r>
      <rPr>
        <vertAlign val="superscript"/>
        <sz val="10"/>
        <rFont val="Arial Narrow"/>
        <family val="2"/>
      </rPr>
      <t>3</t>
    </r>
  </si>
  <si>
    <r>
      <t>V</t>
    </r>
    <r>
      <rPr>
        <sz val="10"/>
        <rFont val="Times New Roman"/>
        <family val="1"/>
      </rPr>
      <t xml:space="preserve"> =</t>
    </r>
  </si>
  <si>
    <r>
      <t xml:space="preserve">ErrRel = 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=</t>
    </r>
  </si>
  <si>
    <t>Hipótese 3: catetómetro (altura) + balança (volume)</t>
  </si>
  <si>
    <r>
      <t>s</t>
    </r>
    <r>
      <rPr>
        <vertAlign val="subscript"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= 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>/2</t>
    </r>
  </si>
  <si>
    <t>OK</t>
  </si>
  <si>
    <t>Hipótese 4: régua nónio 1/10 mm (altura) + balança (volume)</t>
  </si>
  <si>
    <r>
      <t>D</t>
    </r>
    <r>
      <rPr>
        <i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=</t>
    </r>
  </si>
  <si>
    <t>mm</t>
  </si>
  <si>
    <r>
      <t xml:space="preserve">= </t>
    </r>
    <r>
      <rPr>
        <i/>
        <sz val="10"/>
        <rFont val="Times New Roman"/>
        <family val="1"/>
      </rPr>
      <t>s</t>
    </r>
  </si>
  <si>
    <t>n</t>
  </si>
  <si>
    <r>
      <t>P</t>
    </r>
    <r>
      <rPr>
        <sz val="10"/>
        <rFont val="Times New Roman"/>
        <family val="1"/>
      </rPr>
      <t xml:space="preserve"> =</t>
    </r>
  </si>
  <si>
    <r>
      <t>t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-1)</t>
    </r>
  </si>
  <si>
    <t>t s</t>
  </si>
  <si>
    <t>ErrRel (%)</t>
  </si>
  <si>
    <r>
      <t>L</t>
    </r>
    <r>
      <rPr>
        <sz val="10"/>
        <rFont val="Times New Roman"/>
        <family val="1"/>
      </rPr>
      <t xml:space="preserve"> =</t>
    </r>
  </si>
  <si>
    <r>
      <t>t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+ 1</t>
    </r>
  </si>
  <si>
    <r>
      <t xml:space="preserve">= </t>
    </r>
    <r>
      <rPr>
        <i/>
        <sz val="10"/>
        <rFont val="Times New Roman"/>
        <family val="1"/>
      </rPr>
      <t>t s</t>
    </r>
    <r>
      <rPr>
        <sz val="10"/>
        <rFont val="Times New Roman"/>
        <family val="1"/>
      </rPr>
      <t xml:space="preserve"> / </t>
    </r>
    <r>
      <rPr>
        <sz val="10"/>
        <rFont val="Symbol"/>
        <family val="1"/>
      </rPr>
      <t>Ö</t>
    </r>
    <r>
      <rPr>
        <i/>
        <sz val="10"/>
        <rFont val="Times New Roman"/>
        <family val="1"/>
      </rPr>
      <t>n</t>
    </r>
  </si>
  <si>
    <r>
      <t>D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=</t>
    </r>
  </si>
  <si>
    <t>Programação de ensaios</t>
  </si>
  <si>
    <t>LEQ-II, p 55</t>
  </si>
  <si>
    <t>Sem ensaios prévios</t>
  </si>
  <si>
    <r>
      <t xml:space="preserve">... </t>
    </r>
    <r>
      <rPr>
        <sz val="10"/>
        <rFont val="Symbol"/>
        <family val="1"/>
      </rPr>
      <t xml:space="preserve">¸ </t>
    </r>
    <r>
      <rPr>
        <i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=</t>
    </r>
  </si>
  <si>
    <t>(considerado, assim, constante)</t>
  </si>
  <si>
    <r>
      <t xml:space="preserve">Quantos pontos, </t>
    </r>
    <r>
      <rPr>
        <b/>
        <i/>
        <sz val="10"/>
        <rFont val="Arial Narrow"/>
        <family val="2"/>
      </rPr>
      <t>n</t>
    </r>
    <r>
      <rPr>
        <sz val="10"/>
        <rFont val="Arial Narrow"/>
        <family val="0"/>
      </rPr>
      <t xml:space="preserve"> ?</t>
    </r>
  </si>
  <si>
    <r>
      <t>m</t>
    </r>
    <r>
      <rPr>
        <sz val="10"/>
        <rFont val="Times New Roman"/>
        <family val="1"/>
      </rPr>
      <t xml:space="preserve"> (cP)</t>
    </r>
  </si>
  <si>
    <r>
      <t>y</t>
    </r>
    <r>
      <rPr>
        <sz val="10"/>
        <rFont val="Times New Roman"/>
        <family val="1"/>
      </rPr>
      <t>-bar</t>
    </r>
    <r>
      <rPr>
        <i/>
        <sz val="10"/>
        <rFont val="Times New Roman"/>
        <family val="1"/>
      </rPr>
      <t xml:space="preserve"> =</t>
    </r>
  </si>
  <si>
    <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>-bar</t>
    </r>
  </si>
  <si>
    <t>i</t>
  </si>
  <si>
    <t>...^2</t>
  </si>
  <si>
    <t>Sum:</t>
  </si>
  <si>
    <t>A</t>
  </si>
  <si>
    <r>
      <t>S</t>
    </r>
    <r>
      <rPr>
        <i/>
        <vertAlign val="subscript"/>
        <sz val="10"/>
        <rFont val="Times New Roman"/>
        <family val="1"/>
      </rPr>
      <t>k</t>
    </r>
    <r>
      <rPr>
        <vertAlign val="superscript"/>
        <sz val="10"/>
        <rFont val="Times New Roman"/>
        <family val="1"/>
      </rPr>
      <t>2</t>
    </r>
  </si>
  <si>
    <r>
      <t>t s</t>
    </r>
    <r>
      <rPr>
        <sz val="10"/>
        <rFont val="Times New Roman"/>
        <family val="1"/>
      </rPr>
      <t xml:space="preserve"> / </t>
    </r>
    <r>
      <rPr>
        <sz val="10"/>
        <rFont val="Symbol"/>
        <family val="1"/>
      </rPr>
      <t>Ö</t>
    </r>
    <r>
      <rPr>
        <i/>
        <sz val="10"/>
        <rFont val="Times New Roman"/>
        <family val="1"/>
      </rPr>
      <t>n</t>
    </r>
  </si>
  <si>
    <r>
      <t xml:space="preserve">... / 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>-bar</t>
    </r>
  </si>
  <si>
    <t>LEQ-II, p 56</t>
  </si>
  <si>
    <r>
      <t>D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=</t>
    </r>
  </si>
  <si>
    <r>
      <t>m</t>
    </r>
    <r>
      <rPr>
        <sz val="10"/>
        <rFont val="Times New Roman"/>
        <family val="1"/>
      </rPr>
      <t xml:space="preserve"> =</t>
    </r>
  </si>
  <si>
    <r>
      <t>s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0"/>
      </rPr>
      <t xml:space="preserve"> =</t>
    </r>
  </si>
  <si>
    <r>
      <t xml:space="preserve">Com ensaios prévios, para </t>
    </r>
    <r>
      <rPr>
        <b/>
        <i/>
        <sz val="10"/>
        <rFont val="Symbol"/>
        <family val="1"/>
      </rPr>
      <t>e</t>
    </r>
    <r>
      <rPr>
        <b/>
        <sz val="10"/>
        <rFont val="Arial Narrow"/>
        <family val="2"/>
      </rPr>
      <t xml:space="preserve"> &lt;= 2 %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</si>
</sst>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7">
    <font>
      <sz val="10"/>
      <name val="Arial Narrow"/>
      <family val="0"/>
    </font>
    <font>
      <sz val="8"/>
      <name val="Arial Narrow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Symbol"/>
      <family val="1"/>
    </font>
    <font>
      <vertAlign val="subscript"/>
      <sz val="10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b/>
      <i/>
      <sz val="10"/>
      <name val="Arial Narrow"/>
      <family val="2"/>
    </font>
    <font>
      <vertAlign val="superscript"/>
      <sz val="10"/>
      <name val="Arial Narrow"/>
      <family val="2"/>
    </font>
    <font>
      <i/>
      <u val="single"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i/>
      <vertAlign val="subscript"/>
      <sz val="10"/>
      <name val="Times New Roman"/>
      <family val="1"/>
    </font>
    <font>
      <i/>
      <sz val="10"/>
      <name val="Arial Narrow"/>
      <family val="2"/>
    </font>
    <font>
      <b/>
      <i/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 quotePrefix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0" fontId="2" fillId="2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166" fontId="0" fillId="2" borderId="0" xfId="0" applyNumberFormat="1" applyFill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4" borderId="0" xfId="0" applyFill="1" applyAlignment="1">
      <alignment/>
    </xf>
    <xf numFmtId="166" fontId="0" fillId="0" borderId="0" xfId="0" applyNumberForma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1" fontId="0" fillId="0" borderId="0" xfId="0" applyNumberFormat="1" applyAlignment="1">
      <alignment/>
    </xf>
    <xf numFmtId="0" fontId="4" fillId="0" borderId="0" xfId="0" applyFont="1" applyAlignment="1" quotePrefix="1">
      <alignment/>
    </xf>
    <xf numFmtId="9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0" fillId="2" borderId="0" xfId="0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15" fillId="0" borderId="0" xfId="0" applyFont="1" applyAlignment="1">
      <alignment horizontal="right"/>
    </xf>
    <xf numFmtId="10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"/>
    </sheetView>
  </sheetViews>
  <sheetFormatPr defaultColWidth="9.33203125" defaultRowHeight="12.75"/>
  <cols>
    <col min="3" max="5" width="9.5" style="0" bestFit="1" customWidth="1"/>
    <col min="6" max="6" width="9.66015625" style="0" bestFit="1" customWidth="1"/>
    <col min="7" max="8" width="9.5" style="0" bestFit="1" customWidth="1"/>
  </cols>
  <sheetData>
    <row r="1" spans="1:6" ht="13.5">
      <c r="A1" s="1" t="s">
        <v>0</v>
      </c>
      <c r="C1" s="2" t="s">
        <v>1</v>
      </c>
      <c r="F1" s="2" t="s">
        <v>2</v>
      </c>
    </row>
    <row r="2" spans="2:5" ht="13.5" thickBot="1">
      <c r="B2" s="3" t="s">
        <v>3</v>
      </c>
      <c r="D2" s="14" t="s">
        <v>21</v>
      </c>
      <c r="E2" s="20">
        <v>0.001</v>
      </c>
    </row>
    <row r="3" spans="1:9" ht="13.5" thickBot="1">
      <c r="A3" s="27" t="s">
        <v>18</v>
      </c>
      <c r="B3" s="28"/>
      <c r="C3" s="29"/>
      <c r="D3" s="28"/>
      <c r="E3" s="28"/>
      <c r="F3" s="28"/>
      <c r="G3" s="28"/>
      <c r="H3" s="28"/>
      <c r="I3" s="30"/>
    </row>
    <row r="4" spans="3:5" ht="12.75">
      <c r="C4" s="4" t="s">
        <v>15</v>
      </c>
      <c r="E4" s="4" t="s">
        <v>16</v>
      </c>
    </row>
    <row r="5" spans="3:9" ht="16.5">
      <c r="C5" s="7" t="s">
        <v>13</v>
      </c>
      <c r="D5" s="4" t="s">
        <v>5</v>
      </c>
      <c r="E5" s="6" t="s">
        <v>14</v>
      </c>
      <c r="F5" s="4" t="s">
        <v>6</v>
      </c>
      <c r="G5" s="6" t="s">
        <v>34</v>
      </c>
      <c r="H5" s="6" t="s">
        <v>12</v>
      </c>
      <c r="I5" s="8" t="s">
        <v>17</v>
      </c>
    </row>
    <row r="6" spans="1:9" ht="12.75">
      <c r="A6" t="s">
        <v>4</v>
      </c>
      <c r="B6" s="3" t="s">
        <v>8</v>
      </c>
      <c r="C6" s="5">
        <v>100</v>
      </c>
      <c r="D6" s="19">
        <v>0.5</v>
      </c>
      <c r="E6" s="5">
        <f>D6</f>
        <v>0.5</v>
      </c>
      <c r="F6" s="16">
        <f>E6/C6</f>
        <v>0.005</v>
      </c>
      <c r="G6" s="4">
        <f>E6/2</f>
        <v>0.25</v>
      </c>
      <c r="H6" s="12">
        <f>G6/C6</f>
        <v>0.0025</v>
      </c>
      <c r="I6" s="4">
        <f>H6^2</f>
        <v>6.25E-06</v>
      </c>
    </row>
    <row r="7" spans="1:9" ht="12.75">
      <c r="A7" t="s">
        <v>7</v>
      </c>
      <c r="B7" s="3" t="s">
        <v>9</v>
      </c>
      <c r="C7" s="9">
        <v>50</v>
      </c>
      <c r="D7" s="10">
        <v>0.05</v>
      </c>
      <c r="E7" s="9">
        <f>2*D7</f>
        <v>0.1</v>
      </c>
      <c r="F7" s="17">
        <f>E7/C7</f>
        <v>0.002</v>
      </c>
      <c r="G7" s="10">
        <f>E7/2</f>
        <v>0.05</v>
      </c>
      <c r="H7" s="13">
        <f>G7/C7</f>
        <v>0.001</v>
      </c>
      <c r="I7" s="10">
        <f>H7^2</f>
        <v>1E-06</v>
      </c>
    </row>
    <row r="8" spans="1:9" ht="12.75">
      <c r="A8" t="s">
        <v>10</v>
      </c>
      <c r="B8" s="3" t="s">
        <v>3</v>
      </c>
      <c r="C8" s="15">
        <f>C6/C7</f>
        <v>2</v>
      </c>
      <c r="I8" s="4">
        <f>SUM(I6:I7)</f>
        <v>7.25E-06</v>
      </c>
    </row>
    <row r="9" ht="12.75">
      <c r="H9" s="4">
        <f>SQRT(I8)</f>
        <v>0.002692582403567252</v>
      </c>
    </row>
    <row r="10" ht="12.75">
      <c r="G10" s="4">
        <f>H9*C8</f>
        <v>0.005385164807134504</v>
      </c>
    </row>
    <row r="11" ht="12.75">
      <c r="E11" s="4">
        <f>2*G10</f>
        <v>0.010770329614269008</v>
      </c>
    </row>
    <row r="12" ht="13.5" thickBot="1">
      <c r="F12" s="18">
        <f>E11/C8</f>
        <v>0.005385164807134504</v>
      </c>
    </row>
    <row r="13" spans="1:9" ht="13.5" thickBot="1">
      <c r="A13" s="27" t="s">
        <v>19</v>
      </c>
      <c r="B13" s="28"/>
      <c r="C13" s="29"/>
      <c r="D13" s="28"/>
      <c r="E13" s="28"/>
      <c r="F13" s="28"/>
      <c r="G13" s="28"/>
      <c r="H13" s="28"/>
      <c r="I13" s="30"/>
    </row>
    <row r="14" spans="3:5" ht="12.75">
      <c r="C14" s="4" t="s">
        <v>15</v>
      </c>
      <c r="E14" s="4" t="s">
        <v>16</v>
      </c>
    </row>
    <row r="15" spans="3:9" ht="16.5">
      <c r="C15" s="7" t="s">
        <v>13</v>
      </c>
      <c r="D15" s="4" t="s">
        <v>5</v>
      </c>
      <c r="E15" s="6" t="s">
        <v>14</v>
      </c>
      <c r="F15" s="4" t="s">
        <v>6</v>
      </c>
      <c r="G15" s="6" t="s">
        <v>34</v>
      </c>
      <c r="H15" s="6" t="s">
        <v>12</v>
      </c>
      <c r="I15" s="8" t="s">
        <v>17</v>
      </c>
    </row>
    <row r="16" spans="1:9" ht="12.75">
      <c r="A16" t="s">
        <v>20</v>
      </c>
      <c r="B16" s="3" t="s">
        <v>8</v>
      </c>
      <c r="C16" s="5">
        <v>100</v>
      </c>
      <c r="D16" s="19">
        <v>0.2</v>
      </c>
      <c r="E16" s="5">
        <f>D16</f>
        <v>0.2</v>
      </c>
      <c r="F16" s="16">
        <f>E16/C16</f>
        <v>0.002</v>
      </c>
      <c r="G16" s="4">
        <f>E16/2</f>
        <v>0.1</v>
      </c>
      <c r="H16" s="12">
        <f>G16/C16</f>
        <v>0.001</v>
      </c>
      <c r="I16" s="4">
        <f>H16^2</f>
        <v>1E-06</v>
      </c>
    </row>
    <row r="17" spans="1:9" ht="12.75">
      <c r="A17" t="s">
        <v>7</v>
      </c>
      <c r="B17" s="3" t="s">
        <v>9</v>
      </c>
      <c r="C17" s="9">
        <v>50</v>
      </c>
      <c r="D17" s="10">
        <v>0.05</v>
      </c>
      <c r="E17" s="9">
        <f>2*D17</f>
        <v>0.1</v>
      </c>
      <c r="F17" s="17">
        <f>E17/C17</f>
        <v>0.002</v>
      </c>
      <c r="G17" s="10">
        <f>E17/2</f>
        <v>0.05</v>
      </c>
      <c r="H17" s="13">
        <f>G17/C17</f>
        <v>0.001</v>
      </c>
      <c r="I17" s="10">
        <f>H17^2</f>
        <v>1E-06</v>
      </c>
    </row>
    <row r="18" spans="1:9" ht="12.75">
      <c r="A18" t="s">
        <v>10</v>
      </c>
      <c r="B18" s="3" t="s">
        <v>3</v>
      </c>
      <c r="C18" s="15">
        <f>C16/C17</f>
        <v>2</v>
      </c>
      <c r="I18" s="4">
        <f>SUM(I16:I17)</f>
        <v>2E-06</v>
      </c>
    </row>
    <row r="19" ht="12.75">
      <c r="H19" s="4">
        <f>SQRT(I18)</f>
        <v>0.001414213562373095</v>
      </c>
    </row>
    <row r="20" ht="12.75">
      <c r="G20">
        <f>H19*C18</f>
        <v>0.00282842712474619</v>
      </c>
    </row>
    <row r="21" ht="12.75">
      <c r="E21" s="4">
        <f>2*G20</f>
        <v>0.00565685424949238</v>
      </c>
    </row>
    <row r="22" ht="13.5" thickBot="1">
      <c r="F22" s="18">
        <f>E21/C18</f>
        <v>0.00282842712474619</v>
      </c>
    </row>
    <row r="23" spans="1:9" ht="13.5" thickBot="1">
      <c r="A23" s="27" t="s">
        <v>33</v>
      </c>
      <c r="B23" s="28"/>
      <c r="C23" s="29"/>
      <c r="D23" s="28"/>
      <c r="E23" s="28"/>
      <c r="F23" s="28"/>
      <c r="G23" s="28"/>
      <c r="H23" s="28"/>
      <c r="I23" s="30"/>
    </row>
    <row r="24" spans="3:5" ht="12.75">
      <c r="C24" s="4" t="s">
        <v>15</v>
      </c>
      <c r="E24" s="4" t="s">
        <v>16</v>
      </c>
    </row>
    <row r="25" spans="3:9" ht="16.5">
      <c r="C25" s="7" t="s">
        <v>13</v>
      </c>
      <c r="D25" s="4" t="s">
        <v>5</v>
      </c>
      <c r="E25" s="6" t="s">
        <v>14</v>
      </c>
      <c r="F25" s="4" t="s">
        <v>6</v>
      </c>
      <c r="G25" s="6" t="s">
        <v>34</v>
      </c>
      <c r="H25" s="6" t="s">
        <v>12</v>
      </c>
      <c r="I25" s="8" t="s">
        <v>17</v>
      </c>
    </row>
    <row r="26" spans="1:9" ht="12.75">
      <c r="A26" t="s">
        <v>23</v>
      </c>
      <c r="B26" s="3" t="s">
        <v>8</v>
      </c>
      <c r="C26" s="5">
        <v>100</v>
      </c>
      <c r="D26" s="21"/>
      <c r="E26" s="5">
        <f>C26*F26</f>
        <v>0.00010017731384550655</v>
      </c>
      <c r="F26" s="32">
        <f>H35</f>
        <v>1.0017731384550655E-06</v>
      </c>
      <c r="G26" s="4">
        <f>E26/2</f>
        <v>5.0088656922753275E-05</v>
      </c>
      <c r="H26" s="12">
        <f>G26/C26</f>
        <v>5.008865692275328E-07</v>
      </c>
      <c r="I26" s="4">
        <f>H26^2</f>
        <v>2.5088735523252795E-13</v>
      </c>
    </row>
    <row r="27" spans="1:9" ht="12.75">
      <c r="A27" t="s">
        <v>22</v>
      </c>
      <c r="B27" s="3" t="s">
        <v>9</v>
      </c>
      <c r="C27" s="9">
        <v>50</v>
      </c>
      <c r="D27" s="10">
        <v>0.002</v>
      </c>
      <c r="E27" s="9">
        <f>D27</f>
        <v>0.002</v>
      </c>
      <c r="F27" s="22">
        <f>E27/C27</f>
        <v>4E-05</v>
      </c>
      <c r="G27" s="10">
        <f>E27/2</f>
        <v>0.001</v>
      </c>
      <c r="H27" s="13">
        <f>G27/C27</f>
        <v>2E-05</v>
      </c>
      <c r="I27" s="10">
        <f>H27^2</f>
        <v>4.0000000000000007E-10</v>
      </c>
    </row>
    <row r="28" spans="1:9" ht="12.75">
      <c r="A28" t="s">
        <v>10</v>
      </c>
      <c r="B28" s="3" t="s">
        <v>3</v>
      </c>
      <c r="C28" s="15">
        <f>C26/C27</f>
        <v>2</v>
      </c>
      <c r="I28" s="4">
        <f>SUM(I26:I27)</f>
        <v>4.002508873552326E-10</v>
      </c>
    </row>
    <row r="29" ht="12.75">
      <c r="H29" s="4">
        <f>SQRT(I28)</f>
        <v>2.0006271200681864E-05</v>
      </c>
    </row>
    <row r="30" spans="7:9" ht="12.75">
      <c r="G30" s="4">
        <f>H29*C28</f>
        <v>4.001254240136373E-05</v>
      </c>
      <c r="I30" s="14"/>
    </row>
    <row r="31" ht="12.75">
      <c r="E31" s="4">
        <f>2*G30</f>
        <v>8.002508480272746E-05</v>
      </c>
    </row>
    <row r="32" ht="12.75">
      <c r="F32" s="23">
        <f>E31/C28</f>
        <v>4.001254240136373E-05</v>
      </c>
    </row>
    <row r="33" spans="1:5" ht="15.75">
      <c r="A33" s="3" t="s">
        <v>24</v>
      </c>
      <c r="C33" s="24" t="s">
        <v>28</v>
      </c>
      <c r="D33" s="4">
        <v>0.99823</v>
      </c>
      <c r="E33" t="s">
        <v>29</v>
      </c>
    </row>
    <row r="34" spans="3:9" ht="15">
      <c r="C34" s="25" t="s">
        <v>31</v>
      </c>
      <c r="D34" s="4">
        <v>100</v>
      </c>
      <c r="E34" t="s">
        <v>30</v>
      </c>
      <c r="G34" s="24" t="s">
        <v>25</v>
      </c>
      <c r="H34" s="35">
        <f>D35/$D$33</f>
        <v>0.00010017731384550656</v>
      </c>
      <c r="I34" t="s">
        <v>30</v>
      </c>
    </row>
    <row r="35" spans="2:8" ht="13.5" thickBot="1">
      <c r="B35" s="24"/>
      <c r="C35" s="24" t="s">
        <v>26</v>
      </c>
      <c r="D35" s="4">
        <f>2*0.00005</f>
        <v>0.0001</v>
      </c>
      <c r="E35" t="s">
        <v>27</v>
      </c>
      <c r="F35" s="4"/>
      <c r="G35" s="26" t="s">
        <v>32</v>
      </c>
      <c r="H35" s="31">
        <f>$H$34/$D$34</f>
        <v>1.0017731384550655E-06</v>
      </c>
    </row>
    <row r="36" spans="1:9" ht="13.5" thickBot="1">
      <c r="A36" s="27" t="s">
        <v>36</v>
      </c>
      <c r="B36" s="28"/>
      <c r="C36" s="29"/>
      <c r="D36" s="28"/>
      <c r="E36" s="28"/>
      <c r="F36" s="28"/>
      <c r="G36" s="28"/>
      <c r="H36" s="28"/>
      <c r="I36" s="30"/>
    </row>
    <row r="37" spans="3:5" ht="12.75">
      <c r="C37" s="4" t="s">
        <v>15</v>
      </c>
      <c r="E37" s="4" t="s">
        <v>16</v>
      </c>
    </row>
    <row r="38" spans="3:9" ht="16.5">
      <c r="C38" s="7" t="s">
        <v>13</v>
      </c>
      <c r="D38" s="4" t="s">
        <v>5</v>
      </c>
      <c r="E38" s="6" t="s">
        <v>14</v>
      </c>
      <c r="F38" s="4" t="s">
        <v>6</v>
      </c>
      <c r="G38" s="6" t="s">
        <v>34</v>
      </c>
      <c r="H38" s="6" t="s">
        <v>12</v>
      </c>
      <c r="I38" s="8" t="s">
        <v>17</v>
      </c>
    </row>
    <row r="39" spans="1:9" ht="12.75">
      <c r="A39" t="s">
        <v>23</v>
      </c>
      <c r="B39" s="3" t="s">
        <v>8</v>
      </c>
      <c r="C39" s="5">
        <v>100</v>
      </c>
      <c r="D39" s="34">
        <f>H35</f>
        <v>1.0017731384550655E-06</v>
      </c>
      <c r="E39" s="36">
        <f>H34</f>
        <v>0.00010017731384550656</v>
      </c>
      <c r="F39" s="32">
        <f>E39/C39</f>
        <v>1.0017731384550655E-06</v>
      </c>
      <c r="G39" s="4">
        <f>E39/2</f>
        <v>5.008865692275328E-05</v>
      </c>
      <c r="H39" s="12">
        <f>G39/C39</f>
        <v>5.008865692275328E-07</v>
      </c>
      <c r="I39">
        <f>H39^2</f>
        <v>2.5088735523252795E-13</v>
      </c>
    </row>
    <row r="40" spans="1:9" ht="12.75">
      <c r="A40" t="s">
        <v>7</v>
      </c>
      <c r="B40" s="3" t="s">
        <v>9</v>
      </c>
      <c r="C40" s="9">
        <v>50</v>
      </c>
      <c r="D40" s="10">
        <v>0.005</v>
      </c>
      <c r="E40" s="9">
        <f>2*D40</f>
        <v>0.01</v>
      </c>
      <c r="F40" s="17">
        <f>E40/C40</f>
        <v>0.0002</v>
      </c>
      <c r="G40" s="10">
        <f>E40/2</f>
        <v>0.005</v>
      </c>
      <c r="H40" s="13">
        <f>G40/C40</f>
        <v>0.0001</v>
      </c>
      <c r="I40" s="11">
        <f>H40^2</f>
        <v>1E-08</v>
      </c>
    </row>
    <row r="41" spans="1:9" ht="12.75">
      <c r="A41" t="s">
        <v>10</v>
      </c>
      <c r="B41" s="3" t="s">
        <v>3</v>
      </c>
      <c r="C41" s="15">
        <f>C39/C40</f>
        <v>2</v>
      </c>
      <c r="I41" s="37">
        <f>SUM(I39:I40)</f>
        <v>1.0000250887355233E-08</v>
      </c>
    </row>
    <row r="42" ht="12.75">
      <c r="H42" s="4">
        <f>SQRT(I41)</f>
        <v>0.0001000012544289082</v>
      </c>
    </row>
    <row r="43" ht="12.75">
      <c r="G43" s="4">
        <f>H42*C41</f>
        <v>0.0002000025088578164</v>
      </c>
    </row>
    <row r="44" ht="12.75">
      <c r="E44" s="4">
        <f>2*G43</f>
        <v>0.0004000050177156328</v>
      </c>
    </row>
    <row r="45" spans="6:7" ht="12.75">
      <c r="F45" s="18">
        <f>E44/C41</f>
        <v>0.0002000025088578164</v>
      </c>
      <c r="G45" s="2" t="s">
        <v>35</v>
      </c>
    </row>
    <row r="46" spans="1:9" ht="12.75">
      <c r="A46" s="33"/>
      <c r="B46" s="33"/>
      <c r="C46" s="33"/>
      <c r="D46" s="33"/>
      <c r="E46" s="33"/>
      <c r="F46" s="33"/>
      <c r="G46" s="33"/>
      <c r="H46" s="33"/>
      <c r="I46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33203125" defaultRowHeight="12.75"/>
  <sheetData>
    <row r="1" spans="1:6" ht="13.5">
      <c r="A1" s="1" t="s">
        <v>0</v>
      </c>
      <c r="C1" s="2" t="s">
        <v>49</v>
      </c>
      <c r="F1" s="2" t="s">
        <v>50</v>
      </c>
    </row>
    <row r="2" spans="1:6" ht="13.5">
      <c r="A2" s="1"/>
      <c r="C2" s="2" t="s">
        <v>51</v>
      </c>
      <c r="F2" s="2"/>
    </row>
    <row r="3" spans="1:3" ht="12.75">
      <c r="A3" s="25" t="s">
        <v>45</v>
      </c>
      <c r="B3" s="4">
        <v>200</v>
      </c>
      <c r="C3" t="s">
        <v>38</v>
      </c>
    </row>
    <row r="4" spans="1:5" ht="12.75">
      <c r="A4" s="24" t="s">
        <v>37</v>
      </c>
      <c r="B4" s="4">
        <v>0.5</v>
      </c>
      <c r="C4" t="s">
        <v>38</v>
      </c>
      <c r="D4" s="38" t="s">
        <v>39</v>
      </c>
      <c r="E4" t="s">
        <v>53</v>
      </c>
    </row>
    <row r="5" spans="1:2" ht="12.75">
      <c r="A5" s="25" t="s">
        <v>41</v>
      </c>
      <c r="B5" s="39">
        <v>0.95</v>
      </c>
    </row>
    <row r="6" spans="2:7" ht="12.75">
      <c r="B6" s="39"/>
      <c r="G6" t="s">
        <v>54</v>
      </c>
    </row>
    <row r="7" spans="1:2" ht="12.75">
      <c r="A7" s="25"/>
      <c r="B7" s="39"/>
    </row>
    <row r="8" spans="1:2" ht="12.75">
      <c r="A8" s="25"/>
      <c r="B8" s="39"/>
    </row>
    <row r="9" spans="1:2" ht="12.75">
      <c r="A9" s="25"/>
      <c r="B9" s="39"/>
    </row>
    <row r="10" ht="12.75">
      <c r="B10" s="39"/>
    </row>
    <row r="11" spans="1:2" ht="12.75">
      <c r="A11" s="25"/>
      <c r="B11" s="39"/>
    </row>
    <row r="12" spans="1:2" ht="12.75">
      <c r="A12" s="25"/>
      <c r="B12" s="39"/>
    </row>
    <row r="13" spans="1:2" ht="12.75">
      <c r="A13" s="25"/>
      <c r="B13" s="39"/>
    </row>
    <row r="14" spans="1:6" ht="12.75">
      <c r="A14" s="25"/>
      <c r="B14" s="39"/>
      <c r="E14" s="46" t="s">
        <v>48</v>
      </c>
      <c r="F14" s="8" t="s">
        <v>52</v>
      </c>
    </row>
    <row r="15" spans="1:7" ht="15.75">
      <c r="A15" s="41" t="s">
        <v>40</v>
      </c>
      <c r="B15" s="41" t="s">
        <v>42</v>
      </c>
      <c r="C15" s="41" t="s">
        <v>11</v>
      </c>
      <c r="D15" s="41" t="s">
        <v>43</v>
      </c>
      <c r="E15" s="43" t="s">
        <v>47</v>
      </c>
      <c r="F15" s="42" t="s">
        <v>44</v>
      </c>
      <c r="G15" s="47" t="s">
        <v>46</v>
      </c>
    </row>
    <row r="16" spans="1:7" ht="12.75">
      <c r="A16" s="4">
        <v>3</v>
      </c>
      <c r="B16" s="40">
        <f>TINV(1-$B$5,A16-1)</f>
        <v>4.302652729544539</v>
      </c>
      <c r="C16" s="40">
        <f>$B$4*SQRT(A16/(A16-1))</f>
        <v>0.6123724356957945</v>
      </c>
      <c r="D16" s="40">
        <f>B16*C16</f>
        <v>2.6348259319443477</v>
      </c>
      <c r="E16" s="40">
        <f>D16/SQRT(A16)</f>
        <v>1.5212174610758757</v>
      </c>
      <c r="F16" s="40">
        <f>E16/$B$3*100</f>
        <v>0.7606087305379379</v>
      </c>
      <c r="G16" s="48">
        <f>B16^2+1</f>
        <v>19.51282051105707</v>
      </c>
    </row>
    <row r="17" spans="1:7" ht="12.75">
      <c r="A17" s="4">
        <f>A16+1</f>
        <v>4</v>
      </c>
      <c r="B17" s="40">
        <f>TINV(1-$B$5,A17-1)</f>
        <v>3.182446304886878</v>
      </c>
      <c r="C17" s="40">
        <f>$B$4*SQRT(A17/(A17-1))</f>
        <v>0.5773502691896257</v>
      </c>
      <c r="D17" s="40">
        <f>B17*C17</f>
        <v>1.8373862308079687</v>
      </c>
      <c r="E17" s="40">
        <f>D17/SQRT(A17)</f>
        <v>0.9186931154039844</v>
      </c>
      <c r="F17" s="40">
        <f>E17/$B$3*100</f>
        <v>0.4593465577019922</v>
      </c>
      <c r="G17" s="48">
        <f aca="true" t="shared" si="0" ref="G17:G24">B17^2+1</f>
        <v>11.127964483488144</v>
      </c>
    </row>
    <row r="18" spans="1:7" ht="12.75">
      <c r="A18" s="4">
        <f aca="true" t="shared" si="1" ref="A18:A23">A17+1</f>
        <v>5</v>
      </c>
      <c r="B18" s="40">
        <f aca="true" t="shared" si="2" ref="B18:B25">TINV(1-$B$5,A18-1)</f>
        <v>2.776445105043802</v>
      </c>
      <c r="C18" s="40">
        <f aca="true" t="shared" si="3" ref="C18:C24">$B$4*SQRT(A18/(A18-1))</f>
        <v>0.5590169943749475</v>
      </c>
      <c r="D18" s="40">
        <f aca="true" t="shared" si="4" ref="D18:D24">B18*C18</f>
        <v>1.5520799976686215</v>
      </c>
      <c r="E18" s="40">
        <f aca="true" t="shared" si="5" ref="E18:E24">D18/SQRT(A18)</f>
        <v>0.6941112762609505</v>
      </c>
      <c r="F18" s="40">
        <f aca="true" t="shared" si="6" ref="F18:F25">E18/$B$3*100</f>
        <v>0.34705563813047524</v>
      </c>
      <c r="G18" s="48">
        <f t="shared" si="0"/>
        <v>8.70864742132169</v>
      </c>
    </row>
    <row r="19" spans="1:7" ht="12.75">
      <c r="A19" s="4">
        <f t="shared" si="1"/>
        <v>6</v>
      </c>
      <c r="B19" s="40">
        <f t="shared" si="2"/>
        <v>2.5705818346975393</v>
      </c>
      <c r="C19" s="40">
        <f t="shared" si="3"/>
        <v>0.5477225575051661</v>
      </c>
      <c r="D19" s="40">
        <f t="shared" si="4"/>
        <v>1.4079656567768584</v>
      </c>
      <c r="E19" s="40">
        <f t="shared" si="5"/>
        <v>0.5747995724109826</v>
      </c>
      <c r="F19" s="40">
        <f t="shared" si="6"/>
        <v>0.2873997862054913</v>
      </c>
      <c r="G19" s="48">
        <f t="shared" si="0"/>
        <v>7.607890968876967</v>
      </c>
    </row>
    <row r="20" spans="1:7" ht="12.75">
      <c r="A20" s="44">
        <f t="shared" si="1"/>
        <v>7</v>
      </c>
      <c r="B20" s="45">
        <f t="shared" si="2"/>
        <v>2.4469118464326804</v>
      </c>
      <c r="C20" s="45">
        <f t="shared" si="3"/>
        <v>0.5400617248673217</v>
      </c>
      <c r="D20" s="45">
        <f t="shared" si="4"/>
        <v>1.3214834323827165</v>
      </c>
      <c r="E20" s="45">
        <f t="shared" si="5"/>
        <v>0.4994737891109582</v>
      </c>
      <c r="F20" s="45">
        <f t="shared" si="6"/>
        <v>0.2497368945554791</v>
      </c>
      <c r="G20" s="49">
        <f t="shared" si="0"/>
        <v>6.98737758421259</v>
      </c>
    </row>
    <row r="21" spans="1:7" ht="12.75">
      <c r="A21" s="4">
        <f t="shared" si="1"/>
        <v>8</v>
      </c>
      <c r="B21" s="40">
        <f t="shared" si="2"/>
        <v>2.3646242509493183</v>
      </c>
      <c r="C21" s="40">
        <f t="shared" si="3"/>
        <v>0.5345224838248488</v>
      </c>
      <c r="D21" s="40">
        <f t="shared" si="4"/>
        <v>1.2639448279299021</v>
      </c>
      <c r="E21" s="40">
        <f t="shared" si="5"/>
        <v>0.4468719794374489</v>
      </c>
      <c r="F21" s="40">
        <f t="shared" si="6"/>
        <v>0.22343598971872447</v>
      </c>
      <c r="G21" s="48">
        <f t="shared" si="0"/>
        <v>6.591447848177625</v>
      </c>
    </row>
    <row r="22" spans="1:7" ht="12.75">
      <c r="A22" s="4">
        <f t="shared" si="1"/>
        <v>9</v>
      </c>
      <c r="B22" s="40">
        <f t="shared" si="2"/>
        <v>2.3060041332991164</v>
      </c>
      <c r="C22" s="40">
        <f t="shared" si="3"/>
        <v>0.5303300858899106</v>
      </c>
      <c r="D22" s="40">
        <f t="shared" si="4"/>
        <v>1.2229433700750092</v>
      </c>
      <c r="E22" s="40">
        <f t="shared" si="5"/>
        <v>0.40764779002500307</v>
      </c>
      <c r="F22" s="40">
        <f t="shared" si="6"/>
        <v>0.20382389501250156</v>
      </c>
      <c r="G22" s="48">
        <f t="shared" si="0"/>
        <v>6.317655062792609</v>
      </c>
    </row>
    <row r="23" spans="1:7" ht="12.75">
      <c r="A23" s="4">
        <f t="shared" si="1"/>
        <v>10</v>
      </c>
      <c r="B23" s="40">
        <f t="shared" si="2"/>
        <v>2.262157158173582</v>
      </c>
      <c r="C23" s="40">
        <f t="shared" si="3"/>
        <v>0.5270462766947299</v>
      </c>
      <c r="D23" s="40">
        <f t="shared" si="4"/>
        <v>1.1922615075137175</v>
      </c>
      <c r="E23" s="40">
        <f t="shared" si="5"/>
        <v>0.3770261930289303</v>
      </c>
      <c r="F23" s="40">
        <f t="shared" si="6"/>
        <v>0.18851309651446516</v>
      </c>
      <c r="G23" s="48">
        <f t="shared" si="0"/>
        <v>6.117355008275976</v>
      </c>
    </row>
    <row r="24" spans="1:7" ht="12.75">
      <c r="A24" s="4">
        <v>50</v>
      </c>
      <c r="B24" s="40">
        <f t="shared" si="2"/>
        <v>2.009575199320242</v>
      </c>
      <c r="C24" s="40">
        <f t="shared" si="3"/>
        <v>0.5050762722761054</v>
      </c>
      <c r="D24" s="40">
        <f t="shared" si="4"/>
        <v>1.0149887505311794</v>
      </c>
      <c r="E24" s="40">
        <f t="shared" si="5"/>
        <v>0.1435410856657316</v>
      </c>
      <c r="F24" s="40">
        <f t="shared" si="6"/>
        <v>0.0717705428328658</v>
      </c>
      <c r="G24" s="48">
        <f t="shared" si="0"/>
        <v>5.03839248172299</v>
      </c>
    </row>
    <row r="25" spans="1:7" ht="12.75">
      <c r="A25" s="4">
        <v>61</v>
      </c>
      <c r="B25" s="40">
        <f t="shared" si="2"/>
        <v>2.000297804329535</v>
      </c>
      <c r="C25" s="40">
        <f>$B$4*SQRT(A25/(A25-1))</f>
        <v>0.5041494487418058</v>
      </c>
      <c r="D25" s="40">
        <f>B25*C25</f>
        <v>1.0084490353721796</v>
      </c>
      <c r="E25" s="40">
        <f>D25/SQRT(A25)</f>
        <v>0.12911866806039252</v>
      </c>
      <c r="F25" s="40">
        <f t="shared" si="6"/>
        <v>0.06455933403019626</v>
      </c>
      <c r="G25" s="48">
        <f>B25^2+1</f>
        <v>5.001191306005559</v>
      </c>
    </row>
    <row r="26" spans="1:7" ht="12.75">
      <c r="A26" s="33"/>
      <c r="B26" s="33"/>
      <c r="C26" s="33"/>
      <c r="D26" s="33"/>
      <c r="E26" s="33"/>
      <c r="F26" s="33"/>
      <c r="G26" s="33"/>
    </row>
  </sheetData>
  <printOptions/>
  <pageMargins left="0.75" right="0.75" top="1" bottom="1" header="0.5" footer="0.5"/>
  <pageSetup horizontalDpi="600" verticalDpi="600" orientation="portrait" r:id="rId6"/>
  <legacyDrawing r:id="rId5"/>
  <oleObjects>
    <oleObject progId="Equation.3" shapeId="344673" r:id="rId1"/>
    <oleObject progId="Equation.3" shapeId="347354" r:id="rId2"/>
    <oleObject progId="Equation.3" shapeId="348796" r:id="rId3"/>
    <oleObject progId="Equation.3" shapeId="349347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33203125" defaultRowHeight="12.75"/>
  <sheetData>
    <row r="1" spans="1:6" ht="13.5">
      <c r="A1" s="1" t="s">
        <v>0</v>
      </c>
      <c r="C1" s="2" t="s">
        <v>49</v>
      </c>
      <c r="F1" s="2" t="s">
        <v>65</v>
      </c>
    </row>
    <row r="2" spans="1:6" ht="13.5">
      <c r="A2" s="1"/>
      <c r="C2" s="2" t="s">
        <v>69</v>
      </c>
      <c r="F2" s="2"/>
    </row>
    <row r="3" spans="1:6" ht="12.75">
      <c r="A3" s="25" t="s">
        <v>67</v>
      </c>
      <c r="B3" s="4">
        <v>5</v>
      </c>
      <c r="C3" s="2"/>
      <c r="F3" s="2"/>
    </row>
    <row r="4" spans="1:7" ht="12.75">
      <c r="A4" s="25" t="s">
        <v>56</v>
      </c>
      <c r="B4" s="12">
        <f>AVERAGE(B7:B11)</f>
        <v>35.2</v>
      </c>
      <c r="F4" s="25" t="s">
        <v>41</v>
      </c>
      <c r="G4" s="39">
        <v>0.95</v>
      </c>
    </row>
    <row r="5" spans="1:8" ht="12.75">
      <c r="A5" s="25"/>
      <c r="B5" s="39"/>
      <c r="G5" s="6" t="s">
        <v>66</v>
      </c>
      <c r="H5" s="4" t="s">
        <v>6</v>
      </c>
    </row>
    <row r="6" spans="1:8" ht="16.5">
      <c r="A6" s="41" t="s">
        <v>58</v>
      </c>
      <c r="B6" s="50" t="s">
        <v>55</v>
      </c>
      <c r="C6" s="3" t="s">
        <v>57</v>
      </c>
      <c r="D6" s="51" t="s">
        <v>59</v>
      </c>
      <c r="E6" s="41" t="s">
        <v>40</v>
      </c>
      <c r="F6" s="41" t="s">
        <v>62</v>
      </c>
      <c r="G6" s="41" t="s">
        <v>63</v>
      </c>
      <c r="H6" s="42" t="s">
        <v>64</v>
      </c>
    </row>
    <row r="7" spans="1:8" ht="12.75">
      <c r="A7" s="4">
        <v>1</v>
      </c>
      <c r="B7" s="12">
        <v>35</v>
      </c>
      <c r="C7" s="4">
        <f>B7-$B$4</f>
        <v>-0.20000000000000284</v>
      </c>
      <c r="D7" s="4">
        <f>C7^2</f>
        <v>0.04000000000000114</v>
      </c>
      <c r="E7" s="4">
        <v>6</v>
      </c>
      <c r="F7" s="40">
        <f>($B$3-1)/(E7-1)*E7/$B$3*$D$14</f>
        <v>0.672</v>
      </c>
      <c r="G7" s="40">
        <f>TINV(1-$G$4,E7-1)*SQRT(F7)/SQRT(E7)</f>
        <v>0.8602812264104224</v>
      </c>
      <c r="H7" s="53">
        <f>G7/$B$4</f>
        <v>0.024439807568477908</v>
      </c>
    </row>
    <row r="8" spans="1:8" ht="12.75">
      <c r="A8" s="4">
        <f>A7+1</f>
        <v>2</v>
      </c>
      <c r="B8" s="12">
        <v>36</v>
      </c>
      <c r="C8" s="4">
        <f>B8-$B$4</f>
        <v>0.7999999999999972</v>
      </c>
      <c r="D8" s="4">
        <f>C8^2</f>
        <v>0.6399999999999955</v>
      </c>
      <c r="E8" s="4">
        <f>E7+1</f>
        <v>7</v>
      </c>
      <c r="F8" s="40">
        <f>($B$3-1)/(E8-1)*E8/$B$3*$D$14</f>
        <v>0.6533333333333332</v>
      </c>
      <c r="G8" s="40">
        <f>TINV(1-$G$4,E8-1)*SQRT(F8)/SQRT(E8)</f>
        <v>0.7475439170107945</v>
      </c>
      <c r="H8" s="53">
        <f>G8/$B$4</f>
        <v>0.02123704309689757</v>
      </c>
    </row>
    <row r="9" spans="1:8" ht="12.75">
      <c r="A9" s="4">
        <f>A8+1</f>
        <v>3</v>
      </c>
      <c r="B9" s="12">
        <v>35</v>
      </c>
      <c r="C9" s="4">
        <f>B9-$B$4</f>
        <v>-0.20000000000000284</v>
      </c>
      <c r="D9" s="4">
        <f>C9^2</f>
        <v>0.04000000000000114</v>
      </c>
      <c r="E9" s="54">
        <f>E8+1</f>
        <v>8</v>
      </c>
      <c r="F9" s="45">
        <f>($B$3-1)/(E9-1)*E9/$B$3*$D$14</f>
        <v>0.6399999999999999</v>
      </c>
      <c r="G9" s="45">
        <f>TINV(1-$G$4,E9-1)*SQRT(F9)/SQRT(E9)</f>
        <v>0.6688167371217693</v>
      </c>
      <c r="H9" s="18">
        <f>G9/$B$4</f>
        <v>0.019000475486413898</v>
      </c>
    </row>
    <row r="10" spans="1:8" ht="12.75">
      <c r="A10" s="4">
        <f>A9+1</f>
        <v>4</v>
      </c>
      <c r="B10" s="12">
        <v>34</v>
      </c>
      <c r="C10" s="4">
        <f>B10-$B$4</f>
        <v>-1.2000000000000028</v>
      </c>
      <c r="D10" s="4">
        <f>C10^2</f>
        <v>1.4400000000000068</v>
      </c>
      <c r="E10" s="4">
        <f>E9+1</f>
        <v>9</v>
      </c>
      <c r="F10" s="40">
        <f>($B$3-1)/(E10-1)*E10/$B$3*$D$14</f>
        <v>0.63</v>
      </c>
      <c r="G10" s="40">
        <f>TINV(1-$G$4,E10-1)*SQRT(F10)/SQRT(E10)</f>
        <v>0.6101113458996502</v>
      </c>
      <c r="H10" s="53">
        <f>G10/$B$4</f>
        <v>0.01733270869033097</v>
      </c>
    </row>
    <row r="11" spans="1:4" ht="12.75">
      <c r="A11" s="4">
        <f>A10+1</f>
        <v>5</v>
      </c>
      <c r="B11" s="12">
        <v>36</v>
      </c>
      <c r="C11" s="4">
        <f>B11-$B$4</f>
        <v>0.7999999999999972</v>
      </c>
      <c r="D11" s="4">
        <f>C11^2</f>
        <v>0.6399999999999955</v>
      </c>
    </row>
    <row r="12" spans="2:4" ht="12.75">
      <c r="B12" s="52" t="s">
        <v>60</v>
      </c>
      <c r="C12" s="4">
        <f>SUM(C7:C11)</f>
        <v>-1.4210854715202004E-14</v>
      </c>
      <c r="D12" s="15">
        <f>SUM(D7:D11)</f>
        <v>2.8</v>
      </c>
    </row>
    <row r="13" ht="12.75">
      <c r="D13" s="7" t="s">
        <v>61</v>
      </c>
    </row>
    <row r="14" spans="3:4" ht="15">
      <c r="C14" t="s">
        <v>68</v>
      </c>
      <c r="D14" s="4">
        <f>D12/(B3-1)</f>
        <v>0.7</v>
      </c>
    </row>
    <row r="16" spans="1:8" ht="12.75">
      <c r="A16" s="33"/>
      <c r="B16" s="33"/>
      <c r="C16" s="33"/>
      <c r="D16" s="33"/>
      <c r="E16" s="33"/>
      <c r="F16" s="33"/>
      <c r="G16" s="33"/>
      <c r="H16" s="3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Programação de ensaios</dc:title>
  <dc:subject/>
  <dc:creator>Miguel Casquilho</dc:creator>
  <cp:keywords/>
  <dc:description>Sep-2008</dc:description>
  <cp:lastModifiedBy>Conceição Teixeira Marques</cp:lastModifiedBy>
  <cp:lastPrinted>2008-09-15T01:53:59Z</cp:lastPrinted>
  <dcterms:created xsi:type="dcterms:W3CDTF">2008-09-15T00:36:17Z</dcterms:created>
  <dcterms:modified xsi:type="dcterms:W3CDTF">2008-09-18T13:28:40Z</dcterms:modified>
  <cp:category>texto</cp:category>
  <cp:version/>
  <cp:contentType/>
  <cp:contentStatus/>
</cp:coreProperties>
</file>