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Casquilho\Desktop\"/>
    </mc:Choice>
  </mc:AlternateContent>
  <bookViews>
    <workbookView xWindow="0" yWindow="0" windowWidth="11865" windowHeight="5715" activeTab="1"/>
  </bookViews>
  <sheets>
    <sheet name="AztecSolver" sheetId="1" r:id="rId1"/>
    <sheet name="AztecMatrix" sheetId="5" r:id="rId2"/>
    <sheet name="Answer" sheetId="2" r:id="rId3"/>
    <sheet name="Sensit" sheetId="3" r:id="rId4"/>
    <sheet name="Limits" sheetId="4" r:id="rId5"/>
  </sheets>
  <definedNames>
    <definedName name="solver_adj" localSheetId="1" hidden="1">AztecMatrix!#REF!</definedName>
    <definedName name="solver_adj" localSheetId="0" hidden="1">AztecSolver!$B$4:$E$4</definedName>
    <definedName name="solver_cvg" localSheetId="1" hidden="1">0.0001</definedName>
    <definedName name="solver_cvg" localSheetId="0" hidden="1">0.0001</definedName>
    <definedName name="solver_drv" localSheetId="1" hidden="1">1</definedName>
    <definedName name="solver_drv" localSheetId="0" hidden="1">1</definedName>
    <definedName name="solver_eng" localSheetId="1" hidden="1">2</definedName>
    <definedName name="solver_eng" localSheetId="0" hidden="1">2</definedName>
    <definedName name="solver_est" localSheetId="1" hidden="1">1</definedName>
    <definedName name="solver_est" localSheetId="0" hidden="1">1</definedName>
    <definedName name="solver_itr" localSheetId="1" hidden="1">2147483647</definedName>
    <definedName name="solver_itr" localSheetId="0" hidden="1">2147483647</definedName>
    <definedName name="solver_lhs1" localSheetId="1" hidden="1">AztecMatrix!$Q$17:$Q$18</definedName>
    <definedName name="solver_lhs1" localSheetId="0" hidden="1">AztecSolver!$F$14:$F$15</definedName>
    <definedName name="solver_lhs2" localSheetId="1" hidden="1">AztecMatrix!$Q$9:$Q$16</definedName>
    <definedName name="solver_lhs2" localSheetId="0" hidden="1">AztecSolver!$F$6:$F$13</definedName>
    <definedName name="solver_mip" localSheetId="1" hidden="1">2147483647</definedName>
    <definedName name="solver_mip" localSheetId="0" hidden="1">2147483647</definedName>
    <definedName name="solver_mni" localSheetId="1" hidden="1">30</definedName>
    <definedName name="solver_mni" localSheetId="0" hidden="1">30</definedName>
    <definedName name="solver_mrt" localSheetId="1" hidden="1">0.075</definedName>
    <definedName name="solver_mrt" localSheetId="0" hidden="1">0.075</definedName>
    <definedName name="solver_msl" localSheetId="1" hidden="1">2</definedName>
    <definedName name="solver_msl" localSheetId="0" hidden="1">2</definedName>
    <definedName name="solver_neg" localSheetId="1" hidden="1">1</definedName>
    <definedName name="solver_neg" localSheetId="0" hidden="1">1</definedName>
    <definedName name="solver_nod" localSheetId="1" hidden="1">2147483647</definedName>
    <definedName name="solver_nod" localSheetId="0" hidden="1">2147483647</definedName>
    <definedName name="solver_num" localSheetId="1" hidden="1">2</definedName>
    <definedName name="solver_num" localSheetId="0" hidden="1">2</definedName>
    <definedName name="solver_nwt" localSheetId="1" hidden="1">1</definedName>
    <definedName name="solver_nwt" localSheetId="0" hidden="1">1</definedName>
    <definedName name="solver_opt" localSheetId="1" hidden="1">AztecMatrix!#REF!</definedName>
    <definedName name="solver_opt" localSheetId="0" hidden="1">AztecSolver!$F$5</definedName>
    <definedName name="solver_pre" localSheetId="1" hidden="1">0.000001</definedName>
    <definedName name="solver_pre" localSheetId="0" hidden="1">0.000001</definedName>
    <definedName name="solver_rbv" localSheetId="1" hidden="1">1</definedName>
    <definedName name="solver_rbv" localSheetId="0" hidden="1">1</definedName>
    <definedName name="solver_rel1" localSheetId="1" hidden="1">3</definedName>
    <definedName name="solver_rel1" localSheetId="0" hidden="1">3</definedName>
    <definedName name="solver_rel2" localSheetId="1" hidden="1">1</definedName>
    <definedName name="solver_rel2" localSheetId="0" hidden="1">1</definedName>
    <definedName name="solver_rhs1" localSheetId="1" hidden="1">AztecMatrix!$R$17:$R$18</definedName>
    <definedName name="solver_rhs1" localSheetId="0" hidden="1">AztecSolver!$H$14:$H$15</definedName>
    <definedName name="solver_rhs2" localSheetId="1" hidden="1">AztecMatrix!$R$9:$R$16</definedName>
    <definedName name="solver_rhs2" localSheetId="0" hidden="1">AztecSolver!$H$6:$H$13</definedName>
    <definedName name="solver_rlx" localSheetId="1" hidden="1">2</definedName>
    <definedName name="solver_rlx" localSheetId="0" hidden="1">2</definedName>
    <definedName name="solver_rsd" localSheetId="1" hidden="1">0</definedName>
    <definedName name="solver_rsd" localSheetId="0" hidden="1">0</definedName>
    <definedName name="solver_scl" localSheetId="1" hidden="1">1</definedName>
    <definedName name="solver_scl" localSheetId="0" hidden="1">1</definedName>
    <definedName name="solver_sho" localSheetId="1" hidden="1">2</definedName>
    <definedName name="solver_sho" localSheetId="0" hidden="1">2</definedName>
    <definedName name="solver_sho" localSheetId="4" hidden="1">2</definedName>
    <definedName name="solver_ssz" localSheetId="1" hidden="1">100</definedName>
    <definedName name="solver_ssz" localSheetId="0" hidden="1">100</definedName>
    <definedName name="solver_tim" localSheetId="1" hidden="1">2147483647</definedName>
    <definedName name="solver_tim" localSheetId="0" hidden="1">2147483647</definedName>
    <definedName name="solver_tol" localSheetId="1" hidden="1">0.01</definedName>
    <definedName name="solver_tol" localSheetId="0" hidden="1">0.01</definedName>
    <definedName name="solver_typ" localSheetId="1" hidden="1">1</definedName>
    <definedName name="solver_typ" localSheetId="0" hidden="1">1</definedName>
    <definedName name="solver_val" localSheetId="1" hidden="1">0</definedName>
    <definedName name="solver_val" localSheetId="0" hidden="1">0</definedName>
    <definedName name="solver_ver" localSheetId="1" hidden="1">3</definedName>
    <definedName name="solver_ver" localSheetId="0" hidden="1">3</definedName>
  </definedNames>
  <calcPr calcId="162913"/>
</workbook>
</file>

<file path=xl/calcChain.xml><?xml version="1.0" encoding="utf-8"?>
<calcChain xmlns="http://schemas.openxmlformats.org/spreadsheetml/2006/main">
  <c r="R626" i="5" l="1"/>
  <c r="Q626" i="5"/>
  <c r="P626" i="5"/>
  <c r="O626" i="5"/>
  <c r="R625" i="5"/>
  <c r="T625" i="5" s="1"/>
  <c r="Q625" i="5"/>
  <c r="P625" i="5"/>
  <c r="O625" i="5"/>
  <c r="R624" i="5"/>
  <c r="Q624" i="5"/>
  <c r="P624" i="5"/>
  <c r="O624" i="5"/>
  <c r="B619" i="5" a="1"/>
  <c r="B622" i="5" s="1"/>
  <c r="N601" i="5"/>
  <c r="T597" i="5"/>
  <c r="L580" i="5"/>
  <c r="L579" i="5"/>
  <c r="L578" i="5"/>
  <c r="L577" i="5"/>
  <c r="L576" i="5"/>
  <c r="L575" i="5"/>
  <c r="L574" i="5"/>
  <c r="L581" i="5"/>
  <c r="L583" i="5"/>
  <c r="L582" i="5"/>
  <c r="L561" i="5"/>
  <c r="L560" i="5"/>
  <c r="L559" i="5"/>
  <c r="L558" i="5"/>
  <c r="L557" i="5"/>
  <c r="L556" i="5"/>
  <c r="L555" i="5"/>
  <c r="L554" i="5"/>
  <c r="L553" i="5"/>
  <c r="L552" i="5"/>
  <c r="T626" i="5" l="1"/>
  <c r="B625" i="5"/>
  <c r="B621" i="5"/>
  <c r="B628" i="5"/>
  <c r="B624" i="5"/>
  <c r="B620" i="5"/>
  <c r="B627" i="5"/>
  <c r="B623" i="5"/>
  <c r="B619" i="5"/>
  <c r="B626" i="5"/>
  <c r="I606" i="5"/>
  <c r="H606" i="5"/>
  <c r="G606" i="5"/>
  <c r="F606" i="5"/>
  <c r="E606" i="5"/>
  <c r="D606" i="5"/>
  <c r="I605" i="5"/>
  <c r="H605" i="5"/>
  <c r="G605" i="5"/>
  <c r="F605" i="5"/>
  <c r="E605" i="5"/>
  <c r="D605" i="5"/>
  <c r="I604" i="5"/>
  <c r="H604" i="5"/>
  <c r="G604" i="5"/>
  <c r="F604" i="5"/>
  <c r="E604" i="5"/>
  <c r="D604" i="5"/>
  <c r="I603" i="5"/>
  <c r="H603" i="5"/>
  <c r="G603" i="5"/>
  <c r="F603" i="5"/>
  <c r="E603" i="5"/>
  <c r="D603" i="5"/>
  <c r="I602" i="5"/>
  <c r="H602" i="5"/>
  <c r="G602" i="5"/>
  <c r="F602" i="5"/>
  <c r="E602" i="5"/>
  <c r="D602" i="5"/>
  <c r="Q601" i="5"/>
  <c r="P601" i="5"/>
  <c r="O601" i="5"/>
  <c r="M601" i="5"/>
  <c r="L601" i="5"/>
  <c r="I601" i="5"/>
  <c r="H601" i="5"/>
  <c r="G601" i="5"/>
  <c r="F601" i="5"/>
  <c r="E601" i="5"/>
  <c r="D601" i="5"/>
  <c r="I600" i="5"/>
  <c r="H600" i="5"/>
  <c r="G600" i="5"/>
  <c r="F600" i="5"/>
  <c r="E600" i="5"/>
  <c r="D600" i="5"/>
  <c r="I599" i="5"/>
  <c r="H599" i="5"/>
  <c r="G599" i="5"/>
  <c r="F599" i="5"/>
  <c r="E599" i="5"/>
  <c r="D599" i="5"/>
  <c r="I598" i="5"/>
  <c r="H598" i="5"/>
  <c r="G598" i="5"/>
  <c r="F598" i="5"/>
  <c r="E598" i="5"/>
  <c r="D598" i="5"/>
  <c r="U597" i="5"/>
  <c r="S597" i="5"/>
  <c r="R597" i="5"/>
  <c r="Q597" i="5"/>
  <c r="P597" i="5"/>
  <c r="O597" i="5"/>
  <c r="N597" i="5"/>
  <c r="M597" i="5"/>
  <c r="L597" i="5"/>
  <c r="I597" i="5"/>
  <c r="H597" i="5"/>
  <c r="G597" i="5"/>
  <c r="F597" i="5"/>
  <c r="E597" i="5"/>
  <c r="D597" i="5"/>
  <c r="M561" i="5"/>
  <c r="K561" i="5"/>
  <c r="J561" i="5"/>
  <c r="I561" i="5"/>
  <c r="H561" i="5"/>
  <c r="G561" i="5"/>
  <c r="F561" i="5"/>
  <c r="E561" i="5"/>
  <c r="D561" i="5"/>
  <c r="M560" i="5"/>
  <c r="K560" i="5"/>
  <c r="J560" i="5"/>
  <c r="I560" i="5"/>
  <c r="H560" i="5"/>
  <c r="G560" i="5"/>
  <c r="F560" i="5"/>
  <c r="E560" i="5"/>
  <c r="D560" i="5"/>
  <c r="M559" i="5"/>
  <c r="K559" i="5"/>
  <c r="J559" i="5"/>
  <c r="I559" i="5"/>
  <c r="H559" i="5"/>
  <c r="G559" i="5"/>
  <c r="F559" i="5"/>
  <c r="E559" i="5"/>
  <c r="D559" i="5"/>
  <c r="M558" i="5"/>
  <c r="K558" i="5"/>
  <c r="J558" i="5"/>
  <c r="I558" i="5"/>
  <c r="H558" i="5"/>
  <c r="G558" i="5"/>
  <c r="F558" i="5"/>
  <c r="E558" i="5"/>
  <c r="D558" i="5"/>
  <c r="M557" i="5"/>
  <c r="K557" i="5"/>
  <c r="J557" i="5"/>
  <c r="I557" i="5"/>
  <c r="H557" i="5"/>
  <c r="G557" i="5"/>
  <c r="F557" i="5"/>
  <c r="E557" i="5"/>
  <c r="D557" i="5"/>
  <c r="M556" i="5"/>
  <c r="K556" i="5"/>
  <c r="J556" i="5"/>
  <c r="I556" i="5"/>
  <c r="H556" i="5"/>
  <c r="G556" i="5"/>
  <c r="F556" i="5"/>
  <c r="E556" i="5"/>
  <c r="D556" i="5"/>
  <c r="M555" i="5"/>
  <c r="K555" i="5"/>
  <c r="J555" i="5"/>
  <c r="I555" i="5"/>
  <c r="H555" i="5"/>
  <c r="G555" i="5"/>
  <c r="F555" i="5"/>
  <c r="E555" i="5"/>
  <c r="D555" i="5"/>
  <c r="M554" i="5"/>
  <c r="K554" i="5"/>
  <c r="J554" i="5"/>
  <c r="I554" i="5"/>
  <c r="H554" i="5"/>
  <c r="G554" i="5"/>
  <c r="F554" i="5"/>
  <c r="E554" i="5"/>
  <c r="D554" i="5"/>
  <c r="M553" i="5"/>
  <c r="K553" i="5"/>
  <c r="J553" i="5"/>
  <c r="I553" i="5"/>
  <c r="H553" i="5"/>
  <c r="G553" i="5"/>
  <c r="F553" i="5"/>
  <c r="E553" i="5"/>
  <c r="D553" i="5"/>
  <c r="M552" i="5"/>
  <c r="K552" i="5"/>
  <c r="J552" i="5"/>
  <c r="I552" i="5"/>
  <c r="H552" i="5"/>
  <c r="G552" i="5"/>
  <c r="F552" i="5"/>
  <c r="E552" i="5"/>
  <c r="D552" i="5"/>
  <c r="D563" i="5" s="1" a="1"/>
  <c r="D551" i="5" a="1"/>
  <c r="F551" i="5" s="1"/>
  <c r="B550" i="5"/>
  <c r="B540" i="5" a="1"/>
  <c r="B540" i="5" s="1"/>
  <c r="E540" i="5" s="1"/>
  <c r="M522" i="5"/>
  <c r="T518" i="5"/>
  <c r="E527" i="5"/>
  <c r="E526" i="5"/>
  <c r="E525" i="5"/>
  <c r="E524" i="5"/>
  <c r="E523" i="5"/>
  <c r="E522" i="5"/>
  <c r="E521" i="5"/>
  <c r="E520" i="5"/>
  <c r="E519" i="5"/>
  <c r="E518" i="5"/>
  <c r="L501" i="5"/>
  <c r="L500" i="5"/>
  <c r="L499" i="5"/>
  <c r="L498" i="5"/>
  <c r="L497" i="5"/>
  <c r="L496" i="5"/>
  <c r="L495" i="5"/>
  <c r="L502" i="5"/>
  <c r="L504" i="5"/>
  <c r="L503" i="5"/>
  <c r="B495" i="5" a="1"/>
  <c r="B495" i="5" s="1"/>
  <c r="B497" i="5"/>
  <c r="B498" i="5"/>
  <c r="B501" i="5"/>
  <c r="B502" i="5"/>
  <c r="L482" i="5"/>
  <c r="L481" i="5"/>
  <c r="L480" i="5"/>
  <c r="L479" i="5"/>
  <c r="L478" i="5"/>
  <c r="L477" i="5"/>
  <c r="L476" i="5"/>
  <c r="L475" i="5"/>
  <c r="L474" i="5"/>
  <c r="L473" i="5"/>
  <c r="I527" i="5"/>
  <c r="H527" i="5"/>
  <c r="G527" i="5"/>
  <c r="F527" i="5"/>
  <c r="D527" i="5"/>
  <c r="I526" i="5"/>
  <c r="H526" i="5"/>
  <c r="G526" i="5"/>
  <c r="F526" i="5"/>
  <c r="D526" i="5"/>
  <c r="I525" i="5"/>
  <c r="H525" i="5"/>
  <c r="G525" i="5"/>
  <c r="F525" i="5"/>
  <c r="D525" i="5"/>
  <c r="I524" i="5"/>
  <c r="H524" i="5"/>
  <c r="G524" i="5"/>
  <c r="F524" i="5"/>
  <c r="D524" i="5"/>
  <c r="I523" i="5"/>
  <c r="H523" i="5"/>
  <c r="G523" i="5"/>
  <c r="F523" i="5"/>
  <c r="D523" i="5"/>
  <c r="Q522" i="5"/>
  <c r="P522" i="5"/>
  <c r="O522" i="5"/>
  <c r="N522" i="5"/>
  <c r="L522" i="5"/>
  <c r="I522" i="5"/>
  <c r="H522" i="5"/>
  <c r="G522" i="5"/>
  <c r="F522" i="5"/>
  <c r="D522" i="5"/>
  <c r="I521" i="5"/>
  <c r="H521" i="5"/>
  <c r="G521" i="5"/>
  <c r="F521" i="5"/>
  <c r="D521" i="5"/>
  <c r="I520" i="5"/>
  <c r="H520" i="5"/>
  <c r="G520" i="5"/>
  <c r="F520" i="5"/>
  <c r="D520" i="5"/>
  <c r="I519" i="5"/>
  <c r="H519" i="5"/>
  <c r="G519" i="5"/>
  <c r="F519" i="5"/>
  <c r="D519" i="5"/>
  <c r="U518" i="5"/>
  <c r="S518" i="5"/>
  <c r="R518" i="5"/>
  <c r="Q518" i="5"/>
  <c r="P518" i="5"/>
  <c r="O518" i="5"/>
  <c r="N518" i="5"/>
  <c r="M518" i="5"/>
  <c r="L518" i="5"/>
  <c r="I518" i="5"/>
  <c r="H518" i="5"/>
  <c r="G518" i="5"/>
  <c r="F518" i="5"/>
  <c r="D518" i="5"/>
  <c r="M482" i="5"/>
  <c r="K482" i="5"/>
  <c r="J482" i="5"/>
  <c r="I482" i="5"/>
  <c r="H482" i="5"/>
  <c r="G482" i="5"/>
  <c r="F482" i="5"/>
  <c r="E482" i="5"/>
  <c r="D482" i="5"/>
  <c r="M481" i="5"/>
  <c r="K481" i="5"/>
  <c r="J481" i="5"/>
  <c r="I481" i="5"/>
  <c r="H481" i="5"/>
  <c r="G481" i="5"/>
  <c r="F481" i="5"/>
  <c r="E481" i="5"/>
  <c r="D481" i="5"/>
  <c r="M480" i="5"/>
  <c r="K480" i="5"/>
  <c r="J480" i="5"/>
  <c r="I480" i="5"/>
  <c r="H480" i="5"/>
  <c r="G480" i="5"/>
  <c r="F480" i="5"/>
  <c r="E480" i="5"/>
  <c r="D480" i="5"/>
  <c r="M479" i="5"/>
  <c r="K479" i="5"/>
  <c r="J479" i="5"/>
  <c r="I479" i="5"/>
  <c r="H479" i="5"/>
  <c r="G479" i="5"/>
  <c r="F479" i="5"/>
  <c r="E479" i="5"/>
  <c r="D479" i="5"/>
  <c r="M478" i="5"/>
  <c r="K478" i="5"/>
  <c r="J478" i="5"/>
  <c r="I478" i="5"/>
  <c r="H478" i="5"/>
  <c r="G478" i="5"/>
  <c r="F478" i="5"/>
  <c r="E478" i="5"/>
  <c r="D478" i="5"/>
  <c r="M477" i="5"/>
  <c r="K477" i="5"/>
  <c r="J477" i="5"/>
  <c r="I477" i="5"/>
  <c r="H477" i="5"/>
  <c r="G477" i="5"/>
  <c r="F477" i="5"/>
  <c r="E477" i="5"/>
  <c r="D477" i="5"/>
  <c r="M476" i="5"/>
  <c r="K476" i="5"/>
  <c r="J476" i="5"/>
  <c r="I476" i="5"/>
  <c r="H476" i="5"/>
  <c r="G476" i="5"/>
  <c r="F476" i="5"/>
  <c r="E476" i="5"/>
  <c r="D476" i="5"/>
  <c r="M475" i="5"/>
  <c r="K475" i="5"/>
  <c r="J475" i="5"/>
  <c r="I475" i="5"/>
  <c r="H475" i="5"/>
  <c r="G475" i="5"/>
  <c r="F475" i="5"/>
  <c r="E475" i="5"/>
  <c r="D475" i="5"/>
  <c r="M474" i="5"/>
  <c r="K474" i="5"/>
  <c r="J474" i="5"/>
  <c r="I474" i="5"/>
  <c r="H474" i="5"/>
  <c r="G474" i="5"/>
  <c r="F474" i="5"/>
  <c r="E474" i="5"/>
  <c r="D474" i="5"/>
  <c r="M473" i="5"/>
  <c r="K473" i="5"/>
  <c r="J473" i="5"/>
  <c r="I473" i="5"/>
  <c r="H473" i="5"/>
  <c r="G473" i="5"/>
  <c r="F473" i="5"/>
  <c r="E473" i="5"/>
  <c r="D473" i="5"/>
  <c r="D472" i="5" a="1"/>
  <c r="L472" i="5" s="1"/>
  <c r="B471" i="5"/>
  <c r="L459" i="5"/>
  <c r="L458" i="5"/>
  <c r="B461" i="5" a="1"/>
  <c r="B461" i="5" s="1"/>
  <c r="B463" i="5"/>
  <c r="B464" i="5"/>
  <c r="B467" i="5"/>
  <c r="B468" i="5"/>
  <c r="L443" i="5"/>
  <c r="N439" i="5"/>
  <c r="D448" i="5"/>
  <c r="D447" i="5"/>
  <c r="D446" i="5"/>
  <c r="D445" i="5"/>
  <c r="D444" i="5"/>
  <c r="D443" i="5"/>
  <c r="D442" i="5"/>
  <c r="D441" i="5"/>
  <c r="D440" i="5"/>
  <c r="D439" i="5"/>
  <c r="F425" i="5"/>
  <c r="F424" i="5"/>
  <c r="F423" i="5"/>
  <c r="F422" i="5"/>
  <c r="F421" i="5"/>
  <c r="F420" i="5"/>
  <c r="F419" i="5"/>
  <c r="F416" i="5"/>
  <c r="F417" i="5"/>
  <c r="F418" i="5"/>
  <c r="B416" i="5" a="1"/>
  <c r="B416" i="5" s="1"/>
  <c r="B418" i="5"/>
  <c r="B419" i="5"/>
  <c r="B422" i="5"/>
  <c r="B423" i="5"/>
  <c r="F403" i="5"/>
  <c r="F402" i="5"/>
  <c r="F401" i="5"/>
  <c r="F400" i="5"/>
  <c r="F399" i="5"/>
  <c r="F398" i="5"/>
  <c r="F397" i="5"/>
  <c r="F396" i="5"/>
  <c r="F395" i="5"/>
  <c r="F394" i="5"/>
  <c r="I403" i="5"/>
  <c r="I402" i="5"/>
  <c r="I401" i="5"/>
  <c r="I400" i="5"/>
  <c r="I399" i="5"/>
  <c r="I398" i="5"/>
  <c r="I397" i="5"/>
  <c r="I396" i="5"/>
  <c r="I395" i="5"/>
  <c r="I394" i="5"/>
  <c r="I448" i="5"/>
  <c r="H448" i="5"/>
  <c r="G448" i="5"/>
  <c r="F448" i="5"/>
  <c r="E448" i="5"/>
  <c r="I447" i="5"/>
  <c r="H447" i="5"/>
  <c r="G447" i="5"/>
  <c r="F447" i="5"/>
  <c r="E447" i="5"/>
  <c r="I446" i="5"/>
  <c r="H446" i="5"/>
  <c r="G446" i="5"/>
  <c r="F446" i="5"/>
  <c r="E446" i="5"/>
  <c r="I445" i="5"/>
  <c r="H445" i="5"/>
  <c r="G445" i="5"/>
  <c r="F445" i="5"/>
  <c r="E445" i="5"/>
  <c r="I444" i="5"/>
  <c r="H444" i="5"/>
  <c r="G444" i="5"/>
  <c r="F444" i="5"/>
  <c r="E444" i="5"/>
  <c r="Q443" i="5"/>
  <c r="P443" i="5"/>
  <c r="O443" i="5"/>
  <c r="N443" i="5"/>
  <c r="M443" i="5"/>
  <c r="I443" i="5"/>
  <c r="H443" i="5"/>
  <c r="G443" i="5"/>
  <c r="F443" i="5"/>
  <c r="E443" i="5"/>
  <c r="I442" i="5"/>
  <c r="H442" i="5"/>
  <c r="G442" i="5"/>
  <c r="F442" i="5"/>
  <c r="E442" i="5"/>
  <c r="I441" i="5"/>
  <c r="H441" i="5"/>
  <c r="G441" i="5"/>
  <c r="F441" i="5"/>
  <c r="E441" i="5"/>
  <c r="I440" i="5"/>
  <c r="H440" i="5"/>
  <c r="G440" i="5"/>
  <c r="F440" i="5"/>
  <c r="E440" i="5"/>
  <c r="U439" i="5"/>
  <c r="T439" i="5"/>
  <c r="S439" i="5"/>
  <c r="R439" i="5"/>
  <c r="Q439" i="5"/>
  <c r="P439" i="5"/>
  <c r="O439" i="5"/>
  <c r="M439" i="5"/>
  <c r="L439" i="5"/>
  <c r="I439" i="5"/>
  <c r="H439" i="5"/>
  <c r="G439" i="5"/>
  <c r="F439" i="5"/>
  <c r="E439" i="5"/>
  <c r="M403" i="5"/>
  <c r="L403" i="5"/>
  <c r="K403" i="5"/>
  <c r="J403" i="5"/>
  <c r="H403" i="5"/>
  <c r="G403" i="5"/>
  <c r="E403" i="5"/>
  <c r="D403" i="5"/>
  <c r="M402" i="5"/>
  <c r="L402" i="5"/>
  <c r="K402" i="5"/>
  <c r="J402" i="5"/>
  <c r="H402" i="5"/>
  <c r="G402" i="5"/>
  <c r="E402" i="5"/>
  <c r="D402" i="5"/>
  <c r="M401" i="5"/>
  <c r="L401" i="5"/>
  <c r="K401" i="5"/>
  <c r="J401" i="5"/>
  <c r="H401" i="5"/>
  <c r="G401" i="5"/>
  <c r="E401" i="5"/>
  <c r="D401" i="5"/>
  <c r="M400" i="5"/>
  <c r="L400" i="5"/>
  <c r="K400" i="5"/>
  <c r="J400" i="5"/>
  <c r="H400" i="5"/>
  <c r="G400" i="5"/>
  <c r="E400" i="5"/>
  <c r="D400" i="5"/>
  <c r="M399" i="5"/>
  <c r="L399" i="5"/>
  <c r="K399" i="5"/>
  <c r="J399" i="5"/>
  <c r="H399" i="5"/>
  <c r="G399" i="5"/>
  <c r="E399" i="5"/>
  <c r="D399" i="5"/>
  <c r="M398" i="5"/>
  <c r="L398" i="5"/>
  <c r="K398" i="5"/>
  <c r="J398" i="5"/>
  <c r="H398" i="5"/>
  <c r="G398" i="5"/>
  <c r="E398" i="5"/>
  <c r="D398" i="5"/>
  <c r="M397" i="5"/>
  <c r="L397" i="5"/>
  <c r="K397" i="5"/>
  <c r="J397" i="5"/>
  <c r="H397" i="5"/>
  <c r="G397" i="5"/>
  <c r="E397" i="5"/>
  <c r="D397" i="5"/>
  <c r="M396" i="5"/>
  <c r="L396" i="5"/>
  <c r="K396" i="5"/>
  <c r="J396" i="5"/>
  <c r="H396" i="5"/>
  <c r="G396" i="5"/>
  <c r="E396" i="5"/>
  <c r="D396" i="5"/>
  <c r="M395" i="5"/>
  <c r="L395" i="5"/>
  <c r="K395" i="5"/>
  <c r="J395" i="5"/>
  <c r="H395" i="5"/>
  <c r="G395" i="5"/>
  <c r="E395" i="5"/>
  <c r="D395" i="5"/>
  <c r="M394" i="5"/>
  <c r="L394" i="5"/>
  <c r="K394" i="5"/>
  <c r="J394" i="5"/>
  <c r="H394" i="5"/>
  <c r="G394" i="5"/>
  <c r="E394" i="5"/>
  <c r="D394" i="5"/>
  <c r="D393" i="5" a="1"/>
  <c r="K393" i="5" s="1"/>
  <c r="B392" i="5"/>
  <c r="L380" i="5"/>
  <c r="L379" i="5"/>
  <c r="B382" i="5" a="1"/>
  <c r="B382" i="5"/>
  <c r="B383" i="5"/>
  <c r="B384" i="5"/>
  <c r="B385" i="5"/>
  <c r="B386" i="5"/>
  <c r="B387" i="5"/>
  <c r="B388" i="5"/>
  <c r="B389" i="5"/>
  <c r="B390" i="5"/>
  <c r="B391" i="5"/>
  <c r="M364" i="5"/>
  <c r="R360" i="5"/>
  <c r="E369" i="5"/>
  <c r="E368" i="5"/>
  <c r="E367" i="5"/>
  <c r="E366" i="5"/>
  <c r="E365" i="5"/>
  <c r="E364" i="5"/>
  <c r="E363" i="5"/>
  <c r="E362" i="5"/>
  <c r="E361" i="5"/>
  <c r="E360" i="5"/>
  <c r="I369" i="5"/>
  <c r="H369" i="5"/>
  <c r="G369" i="5"/>
  <c r="F369" i="5"/>
  <c r="D369" i="5"/>
  <c r="I368" i="5"/>
  <c r="H368" i="5"/>
  <c r="G368" i="5"/>
  <c r="F368" i="5"/>
  <c r="D368" i="5"/>
  <c r="I367" i="5"/>
  <c r="H367" i="5"/>
  <c r="G367" i="5"/>
  <c r="F367" i="5"/>
  <c r="D367" i="5"/>
  <c r="I366" i="5"/>
  <c r="H366" i="5"/>
  <c r="G366" i="5"/>
  <c r="F366" i="5"/>
  <c r="D366" i="5"/>
  <c r="I365" i="5"/>
  <c r="H365" i="5"/>
  <c r="G365" i="5"/>
  <c r="F365" i="5"/>
  <c r="D365" i="5"/>
  <c r="I364" i="5"/>
  <c r="H364" i="5"/>
  <c r="G364" i="5"/>
  <c r="F364" i="5"/>
  <c r="D364" i="5"/>
  <c r="I363" i="5"/>
  <c r="H363" i="5"/>
  <c r="G363" i="5"/>
  <c r="F363" i="5"/>
  <c r="D363" i="5"/>
  <c r="I362" i="5"/>
  <c r="H362" i="5"/>
  <c r="G362" i="5"/>
  <c r="F362" i="5"/>
  <c r="D362" i="5"/>
  <c r="I361" i="5"/>
  <c r="H361" i="5"/>
  <c r="G361" i="5"/>
  <c r="F361" i="5"/>
  <c r="D361" i="5"/>
  <c r="I360" i="5"/>
  <c r="H360" i="5"/>
  <c r="G360" i="5"/>
  <c r="F360" i="5"/>
  <c r="D360" i="5"/>
  <c r="D290" i="5"/>
  <c r="D289" i="5"/>
  <c r="D288" i="5"/>
  <c r="D287" i="5"/>
  <c r="D286" i="5"/>
  <c r="D285" i="5"/>
  <c r="D284" i="5"/>
  <c r="D283" i="5"/>
  <c r="D282" i="5"/>
  <c r="D281" i="5"/>
  <c r="J346" i="5"/>
  <c r="J345" i="5"/>
  <c r="J344" i="5"/>
  <c r="J341" i="5"/>
  <c r="J340" i="5"/>
  <c r="J339" i="5"/>
  <c r="J338" i="5"/>
  <c r="J337" i="5"/>
  <c r="J342" i="5"/>
  <c r="J343" i="5"/>
  <c r="B337" i="5" a="1"/>
  <c r="B337" i="5" s="1"/>
  <c r="B339" i="5"/>
  <c r="B340" i="5"/>
  <c r="B343" i="5"/>
  <c r="B344" i="5"/>
  <c r="J324" i="5"/>
  <c r="J323" i="5"/>
  <c r="J322" i="5"/>
  <c r="J321" i="5"/>
  <c r="J320" i="5"/>
  <c r="J319" i="5"/>
  <c r="J318" i="5"/>
  <c r="J317" i="5"/>
  <c r="J316" i="5"/>
  <c r="J315" i="5"/>
  <c r="M324" i="5"/>
  <c r="L324" i="5"/>
  <c r="K324" i="5"/>
  <c r="I324" i="5"/>
  <c r="H324" i="5"/>
  <c r="G324" i="5"/>
  <c r="F324" i="5"/>
  <c r="E324" i="5"/>
  <c r="D324" i="5"/>
  <c r="M323" i="5"/>
  <c r="L323" i="5"/>
  <c r="K323" i="5"/>
  <c r="I323" i="5"/>
  <c r="H323" i="5"/>
  <c r="G323" i="5"/>
  <c r="F323" i="5"/>
  <c r="E323" i="5"/>
  <c r="D323" i="5"/>
  <c r="M322" i="5"/>
  <c r="L322" i="5"/>
  <c r="K322" i="5"/>
  <c r="I322" i="5"/>
  <c r="H322" i="5"/>
  <c r="G322" i="5"/>
  <c r="F322" i="5"/>
  <c r="E322" i="5"/>
  <c r="D322" i="5"/>
  <c r="M321" i="5"/>
  <c r="L321" i="5"/>
  <c r="K321" i="5"/>
  <c r="I321" i="5"/>
  <c r="H321" i="5"/>
  <c r="G321" i="5"/>
  <c r="F321" i="5"/>
  <c r="E321" i="5"/>
  <c r="D321" i="5"/>
  <c r="M320" i="5"/>
  <c r="L320" i="5"/>
  <c r="K320" i="5"/>
  <c r="I320" i="5"/>
  <c r="H320" i="5"/>
  <c r="G320" i="5"/>
  <c r="F320" i="5"/>
  <c r="E320" i="5"/>
  <c r="D320" i="5"/>
  <c r="M319" i="5"/>
  <c r="L319" i="5"/>
  <c r="K319" i="5"/>
  <c r="I319" i="5"/>
  <c r="H319" i="5"/>
  <c r="G319" i="5"/>
  <c r="F319" i="5"/>
  <c r="E319" i="5"/>
  <c r="D319" i="5"/>
  <c r="M318" i="5"/>
  <c r="L318" i="5"/>
  <c r="K318" i="5"/>
  <c r="I318" i="5"/>
  <c r="H318" i="5"/>
  <c r="G318" i="5"/>
  <c r="F318" i="5"/>
  <c r="E318" i="5"/>
  <c r="D318" i="5"/>
  <c r="M317" i="5"/>
  <c r="L317" i="5"/>
  <c r="K317" i="5"/>
  <c r="I317" i="5"/>
  <c r="H317" i="5"/>
  <c r="G317" i="5"/>
  <c r="F317" i="5"/>
  <c r="E317" i="5"/>
  <c r="D317" i="5"/>
  <c r="M316" i="5"/>
  <c r="L316" i="5"/>
  <c r="K316" i="5"/>
  <c r="I316" i="5"/>
  <c r="H316" i="5"/>
  <c r="G316" i="5"/>
  <c r="F316" i="5"/>
  <c r="E316" i="5"/>
  <c r="D316" i="5"/>
  <c r="M315" i="5"/>
  <c r="L315" i="5"/>
  <c r="K315" i="5"/>
  <c r="I315" i="5"/>
  <c r="H315" i="5"/>
  <c r="G315" i="5"/>
  <c r="F315" i="5"/>
  <c r="E315" i="5"/>
  <c r="D315" i="5"/>
  <c r="H245" i="5"/>
  <c r="H244" i="5"/>
  <c r="H243" i="5"/>
  <c r="H242" i="5"/>
  <c r="H241" i="5"/>
  <c r="H240" i="5"/>
  <c r="H239" i="5"/>
  <c r="H238" i="5"/>
  <c r="H237" i="5"/>
  <c r="H236" i="5"/>
  <c r="Q364" i="5"/>
  <c r="P364" i="5"/>
  <c r="O364" i="5"/>
  <c r="N364" i="5"/>
  <c r="L364" i="5"/>
  <c r="U360" i="5"/>
  <c r="T360" i="5"/>
  <c r="S360" i="5"/>
  <c r="Q360" i="5"/>
  <c r="P360" i="5"/>
  <c r="O360" i="5"/>
  <c r="N360" i="5"/>
  <c r="M360" i="5"/>
  <c r="L360" i="5"/>
  <c r="L314" i="5"/>
  <c r="G314" i="5"/>
  <c r="D314" i="5" a="1"/>
  <c r="B313" i="5"/>
  <c r="L285" i="5"/>
  <c r="P281" i="5"/>
  <c r="B258" i="5" a="1"/>
  <c r="B258" i="5" s="1"/>
  <c r="L222" i="5"/>
  <c r="I245" i="5"/>
  <c r="I244" i="5"/>
  <c r="I243" i="5"/>
  <c r="I242" i="5"/>
  <c r="I241" i="5"/>
  <c r="I240" i="5"/>
  <c r="I239" i="5"/>
  <c r="I238" i="5"/>
  <c r="I237" i="5"/>
  <c r="I236" i="5"/>
  <c r="B224" i="5" a="1"/>
  <c r="B225" i="5" s="1"/>
  <c r="I290" i="5"/>
  <c r="H290" i="5"/>
  <c r="G290" i="5"/>
  <c r="F290" i="5"/>
  <c r="E290" i="5"/>
  <c r="I289" i="5"/>
  <c r="H289" i="5"/>
  <c r="G289" i="5"/>
  <c r="F289" i="5"/>
  <c r="E289" i="5"/>
  <c r="I288" i="5"/>
  <c r="H288" i="5"/>
  <c r="G288" i="5"/>
  <c r="F288" i="5"/>
  <c r="E288" i="5"/>
  <c r="I287" i="5"/>
  <c r="H287" i="5"/>
  <c r="G287" i="5"/>
  <c r="F287" i="5"/>
  <c r="E287" i="5"/>
  <c r="I286" i="5"/>
  <c r="H286" i="5"/>
  <c r="G286" i="5"/>
  <c r="F286" i="5"/>
  <c r="E286" i="5"/>
  <c r="Q285" i="5"/>
  <c r="P285" i="5"/>
  <c r="O285" i="5"/>
  <c r="N285" i="5"/>
  <c r="M285" i="5"/>
  <c r="I285" i="5"/>
  <c r="H285" i="5"/>
  <c r="G285" i="5"/>
  <c r="F285" i="5"/>
  <c r="E285" i="5"/>
  <c r="I284" i="5"/>
  <c r="H284" i="5"/>
  <c r="G284" i="5"/>
  <c r="F284" i="5"/>
  <c r="E284" i="5"/>
  <c r="I283" i="5"/>
  <c r="H283" i="5"/>
  <c r="G283" i="5"/>
  <c r="F283" i="5"/>
  <c r="E283" i="5"/>
  <c r="I282" i="5"/>
  <c r="H282" i="5"/>
  <c r="G282" i="5"/>
  <c r="F282" i="5"/>
  <c r="E282" i="5"/>
  <c r="U281" i="5"/>
  <c r="T281" i="5"/>
  <c r="S281" i="5"/>
  <c r="R281" i="5"/>
  <c r="Q281" i="5"/>
  <c r="O281" i="5"/>
  <c r="N281" i="5"/>
  <c r="M281" i="5"/>
  <c r="L281" i="5"/>
  <c r="I281" i="5"/>
  <c r="H281" i="5"/>
  <c r="G281" i="5"/>
  <c r="F281" i="5"/>
  <c r="E281" i="5"/>
  <c r="M245" i="5"/>
  <c r="L245" i="5"/>
  <c r="K245" i="5"/>
  <c r="J245" i="5"/>
  <c r="G245" i="5"/>
  <c r="F245" i="5"/>
  <c r="E245" i="5"/>
  <c r="D245" i="5"/>
  <c r="M244" i="5"/>
  <c r="L244" i="5"/>
  <c r="K244" i="5"/>
  <c r="J244" i="5"/>
  <c r="G244" i="5"/>
  <c r="F244" i="5"/>
  <c r="E244" i="5"/>
  <c r="D244" i="5"/>
  <c r="M243" i="5"/>
  <c r="L243" i="5"/>
  <c r="K243" i="5"/>
  <c r="J243" i="5"/>
  <c r="G243" i="5"/>
  <c r="F243" i="5"/>
  <c r="E243" i="5"/>
  <c r="D243" i="5"/>
  <c r="M242" i="5"/>
  <c r="L242" i="5"/>
  <c r="K242" i="5"/>
  <c r="J242" i="5"/>
  <c r="G242" i="5"/>
  <c r="F242" i="5"/>
  <c r="E242" i="5"/>
  <c r="D242" i="5"/>
  <c r="M241" i="5"/>
  <c r="L241" i="5"/>
  <c r="K241" i="5"/>
  <c r="J241" i="5"/>
  <c r="G241" i="5"/>
  <c r="F241" i="5"/>
  <c r="E241" i="5"/>
  <c r="D241" i="5"/>
  <c r="M240" i="5"/>
  <c r="L240" i="5"/>
  <c r="K240" i="5"/>
  <c r="J240" i="5"/>
  <c r="G240" i="5"/>
  <c r="F240" i="5"/>
  <c r="E240" i="5"/>
  <c r="D240" i="5"/>
  <c r="M239" i="5"/>
  <c r="L239" i="5"/>
  <c r="K239" i="5"/>
  <c r="J239" i="5"/>
  <c r="G239" i="5"/>
  <c r="F239" i="5"/>
  <c r="E239" i="5"/>
  <c r="D239" i="5"/>
  <c r="M238" i="5"/>
  <c r="L238" i="5"/>
  <c r="K238" i="5"/>
  <c r="J238" i="5"/>
  <c r="G238" i="5"/>
  <c r="F238" i="5"/>
  <c r="E238" i="5"/>
  <c r="D238" i="5"/>
  <c r="M237" i="5"/>
  <c r="L237" i="5"/>
  <c r="K237" i="5"/>
  <c r="J237" i="5"/>
  <c r="G237" i="5"/>
  <c r="F237" i="5"/>
  <c r="E237" i="5"/>
  <c r="D237" i="5"/>
  <c r="M236" i="5"/>
  <c r="L236" i="5"/>
  <c r="K236" i="5"/>
  <c r="J236" i="5"/>
  <c r="G236" i="5"/>
  <c r="F236" i="5"/>
  <c r="E236" i="5"/>
  <c r="D236" i="5"/>
  <c r="D235" i="5" a="1"/>
  <c r="B234" i="5"/>
  <c r="L221" i="5"/>
  <c r="O206" i="5"/>
  <c r="U202" i="5"/>
  <c r="G211" i="5"/>
  <c r="G210" i="5"/>
  <c r="G209" i="5"/>
  <c r="G208" i="5"/>
  <c r="G207" i="5"/>
  <c r="G206" i="5"/>
  <c r="G205" i="5"/>
  <c r="G204" i="5"/>
  <c r="G203" i="5"/>
  <c r="G202" i="5"/>
  <c r="D190" i="5" a="1"/>
  <c r="D190" i="5" s="1"/>
  <c r="M186" i="5"/>
  <c r="M185" i="5"/>
  <c r="M184" i="5"/>
  <c r="M183" i="5"/>
  <c r="M182" i="5"/>
  <c r="M181" i="5"/>
  <c r="M180" i="5"/>
  <c r="M179" i="5"/>
  <c r="M187" i="5"/>
  <c r="M188" i="5"/>
  <c r="B179" i="5" a="1"/>
  <c r="B179" i="5" s="1"/>
  <c r="M166" i="5"/>
  <c r="M165" i="5"/>
  <c r="M164" i="5"/>
  <c r="M163" i="5"/>
  <c r="M162" i="5"/>
  <c r="M161" i="5"/>
  <c r="M160" i="5"/>
  <c r="M159" i="5"/>
  <c r="M158" i="5"/>
  <c r="M157" i="5"/>
  <c r="I211" i="5"/>
  <c r="H211" i="5"/>
  <c r="F211" i="5"/>
  <c r="E211" i="5"/>
  <c r="D211" i="5"/>
  <c r="I210" i="5"/>
  <c r="H210" i="5"/>
  <c r="F210" i="5"/>
  <c r="E210" i="5"/>
  <c r="D210" i="5"/>
  <c r="I209" i="5"/>
  <c r="H209" i="5"/>
  <c r="F209" i="5"/>
  <c r="E209" i="5"/>
  <c r="D209" i="5"/>
  <c r="I208" i="5"/>
  <c r="H208" i="5"/>
  <c r="F208" i="5"/>
  <c r="E208" i="5"/>
  <c r="D208" i="5"/>
  <c r="I207" i="5"/>
  <c r="H207" i="5"/>
  <c r="F207" i="5"/>
  <c r="E207" i="5"/>
  <c r="D207" i="5"/>
  <c r="Q206" i="5"/>
  <c r="P206" i="5"/>
  <c r="N206" i="5"/>
  <c r="M206" i="5"/>
  <c r="L206" i="5"/>
  <c r="I206" i="5"/>
  <c r="H206" i="5"/>
  <c r="F206" i="5"/>
  <c r="E206" i="5"/>
  <c r="D206" i="5"/>
  <c r="I205" i="5"/>
  <c r="H205" i="5"/>
  <c r="F205" i="5"/>
  <c r="E205" i="5"/>
  <c r="D205" i="5"/>
  <c r="I204" i="5"/>
  <c r="H204" i="5"/>
  <c r="F204" i="5"/>
  <c r="E204" i="5"/>
  <c r="D204" i="5"/>
  <c r="I203" i="5"/>
  <c r="H203" i="5"/>
  <c r="F203" i="5"/>
  <c r="E203" i="5"/>
  <c r="D203" i="5"/>
  <c r="T202" i="5"/>
  <c r="S202" i="5"/>
  <c r="R202" i="5"/>
  <c r="Q202" i="5"/>
  <c r="P202" i="5"/>
  <c r="O202" i="5"/>
  <c r="N202" i="5"/>
  <c r="M202" i="5"/>
  <c r="L202" i="5"/>
  <c r="I202" i="5"/>
  <c r="H202" i="5"/>
  <c r="F202" i="5"/>
  <c r="E202" i="5"/>
  <c r="D202" i="5"/>
  <c r="L166" i="5"/>
  <c r="K166" i="5"/>
  <c r="J166" i="5"/>
  <c r="I166" i="5"/>
  <c r="H166" i="5"/>
  <c r="G166" i="5"/>
  <c r="F166" i="5"/>
  <c r="E166" i="5"/>
  <c r="D166" i="5"/>
  <c r="L165" i="5"/>
  <c r="K165" i="5"/>
  <c r="J165" i="5"/>
  <c r="I165" i="5"/>
  <c r="H165" i="5"/>
  <c r="G165" i="5"/>
  <c r="F165" i="5"/>
  <c r="E165" i="5"/>
  <c r="D165" i="5"/>
  <c r="L164" i="5"/>
  <c r="K164" i="5"/>
  <c r="J164" i="5"/>
  <c r="I164" i="5"/>
  <c r="H164" i="5"/>
  <c r="G164" i="5"/>
  <c r="F164" i="5"/>
  <c r="E164" i="5"/>
  <c r="D164" i="5"/>
  <c r="L163" i="5"/>
  <c r="K163" i="5"/>
  <c r="J163" i="5"/>
  <c r="I163" i="5"/>
  <c r="H163" i="5"/>
  <c r="G163" i="5"/>
  <c r="F163" i="5"/>
  <c r="E163" i="5"/>
  <c r="D163" i="5"/>
  <c r="L162" i="5"/>
  <c r="K162" i="5"/>
  <c r="J162" i="5"/>
  <c r="I162" i="5"/>
  <c r="H162" i="5"/>
  <c r="G162" i="5"/>
  <c r="F162" i="5"/>
  <c r="E162" i="5"/>
  <c r="D162" i="5"/>
  <c r="L161" i="5"/>
  <c r="K161" i="5"/>
  <c r="J161" i="5"/>
  <c r="I161" i="5"/>
  <c r="H161" i="5"/>
  <c r="G161" i="5"/>
  <c r="F161" i="5"/>
  <c r="E161" i="5"/>
  <c r="D161" i="5"/>
  <c r="L160" i="5"/>
  <c r="K160" i="5"/>
  <c r="J160" i="5"/>
  <c r="I160" i="5"/>
  <c r="H160" i="5"/>
  <c r="G160" i="5"/>
  <c r="F160" i="5"/>
  <c r="E160" i="5"/>
  <c r="D160" i="5"/>
  <c r="L159" i="5"/>
  <c r="K159" i="5"/>
  <c r="J159" i="5"/>
  <c r="I159" i="5"/>
  <c r="H159" i="5"/>
  <c r="G159" i="5"/>
  <c r="F159" i="5"/>
  <c r="E159" i="5"/>
  <c r="D159" i="5"/>
  <c r="L158" i="5"/>
  <c r="K158" i="5"/>
  <c r="J158" i="5"/>
  <c r="I158" i="5"/>
  <c r="H158" i="5"/>
  <c r="G158" i="5"/>
  <c r="F158" i="5"/>
  <c r="E158" i="5"/>
  <c r="D158" i="5"/>
  <c r="L157" i="5"/>
  <c r="K157" i="5"/>
  <c r="J157" i="5"/>
  <c r="I157" i="5"/>
  <c r="H157" i="5"/>
  <c r="G157" i="5"/>
  <c r="F157" i="5"/>
  <c r="E157" i="5"/>
  <c r="D157" i="5"/>
  <c r="D168" i="5" s="1" a="1"/>
  <c r="D156" i="5" a="1"/>
  <c r="O143" i="5"/>
  <c r="L143" i="5"/>
  <c r="L142" i="5"/>
  <c r="B145" i="5" a="1"/>
  <c r="B145" i="5" s="1"/>
  <c r="H551" i="5" l="1"/>
  <c r="D551" i="5"/>
  <c r="J551" i="5"/>
  <c r="E551" i="5"/>
  <c r="L551" i="5"/>
  <c r="J572" i="5"/>
  <c r="F572" i="5"/>
  <c r="L571" i="5"/>
  <c r="H571" i="5"/>
  <c r="D571" i="5"/>
  <c r="J570" i="5"/>
  <c r="F570" i="5"/>
  <c r="L569" i="5"/>
  <c r="H569" i="5"/>
  <c r="D569" i="5"/>
  <c r="J568" i="5"/>
  <c r="F568" i="5"/>
  <c r="L567" i="5"/>
  <c r="H567" i="5"/>
  <c r="D567" i="5"/>
  <c r="J566" i="5"/>
  <c r="F566" i="5"/>
  <c r="L565" i="5"/>
  <c r="H565" i="5"/>
  <c r="D565" i="5"/>
  <c r="J564" i="5"/>
  <c r="F564" i="5"/>
  <c r="L563" i="5"/>
  <c r="H563" i="5"/>
  <c r="D563" i="5"/>
  <c r="M572" i="5"/>
  <c r="I572" i="5"/>
  <c r="E572" i="5"/>
  <c r="K571" i="5"/>
  <c r="G571" i="5"/>
  <c r="M570" i="5"/>
  <c r="I570" i="5"/>
  <c r="E570" i="5"/>
  <c r="K569" i="5"/>
  <c r="G569" i="5"/>
  <c r="L572" i="5"/>
  <c r="H572" i="5"/>
  <c r="D572" i="5"/>
  <c r="J571" i="5"/>
  <c r="F571" i="5"/>
  <c r="L570" i="5"/>
  <c r="H570" i="5"/>
  <c r="D570" i="5"/>
  <c r="J569" i="5"/>
  <c r="F569" i="5"/>
  <c r="L568" i="5"/>
  <c r="H568" i="5"/>
  <c r="D568" i="5"/>
  <c r="J567" i="5"/>
  <c r="F567" i="5"/>
  <c r="L566" i="5"/>
  <c r="H566" i="5"/>
  <c r="D566" i="5"/>
  <c r="J565" i="5"/>
  <c r="F565" i="5"/>
  <c r="L564" i="5"/>
  <c r="H564" i="5"/>
  <c r="D564" i="5"/>
  <c r="J563" i="5"/>
  <c r="F563" i="5"/>
  <c r="M571" i="5"/>
  <c r="G570" i="5"/>
  <c r="M568" i="5"/>
  <c r="E568" i="5"/>
  <c r="G567" i="5"/>
  <c r="I566" i="5"/>
  <c r="K565" i="5"/>
  <c r="M564" i="5"/>
  <c r="E564" i="5"/>
  <c r="G563" i="5"/>
  <c r="G572" i="5"/>
  <c r="E569" i="5"/>
  <c r="I567" i="5"/>
  <c r="M565" i="5"/>
  <c r="G564" i="5"/>
  <c r="I571" i="5"/>
  <c r="M569" i="5"/>
  <c r="K568" i="5"/>
  <c r="M567" i="5"/>
  <c r="E567" i="5"/>
  <c r="G566" i="5"/>
  <c r="I565" i="5"/>
  <c r="K564" i="5"/>
  <c r="M563" i="5"/>
  <c r="E563" i="5"/>
  <c r="K570" i="5"/>
  <c r="G568" i="5"/>
  <c r="K566" i="5"/>
  <c r="E565" i="5"/>
  <c r="I563" i="5"/>
  <c r="K572" i="5"/>
  <c r="E571" i="5"/>
  <c r="I569" i="5"/>
  <c r="I568" i="5"/>
  <c r="K567" i="5"/>
  <c r="M566" i="5"/>
  <c r="E566" i="5"/>
  <c r="G565" i="5"/>
  <c r="I564" i="5"/>
  <c r="K563" i="5"/>
  <c r="K551" i="5"/>
  <c r="M551" i="5"/>
  <c r="I551" i="5"/>
  <c r="G551" i="5"/>
  <c r="B574" i="5" a="1"/>
  <c r="B546" i="5"/>
  <c r="E546" i="5" s="1"/>
  <c r="B542" i="5"/>
  <c r="E542" i="5" s="1"/>
  <c r="B543" i="5"/>
  <c r="E543" i="5" s="1"/>
  <c r="B549" i="5"/>
  <c r="E549" i="5" s="1"/>
  <c r="B545" i="5"/>
  <c r="E545" i="5" s="1"/>
  <c r="B541" i="5"/>
  <c r="E541" i="5" s="1"/>
  <c r="B547" i="5"/>
  <c r="E547" i="5" s="1"/>
  <c r="B548" i="5"/>
  <c r="E548" i="5" s="1"/>
  <c r="L538" i="5" s="1"/>
  <c r="B544" i="5"/>
  <c r="E544" i="5" s="1"/>
  <c r="B504" i="5"/>
  <c r="B500" i="5"/>
  <c r="B496" i="5"/>
  <c r="B503" i="5"/>
  <c r="B499" i="5"/>
  <c r="D484" i="5" a="1"/>
  <c r="G492" i="5" s="1"/>
  <c r="G472" i="5"/>
  <c r="M472" i="5"/>
  <c r="I472" i="5"/>
  <c r="K472" i="5"/>
  <c r="F472" i="5"/>
  <c r="J472" i="5"/>
  <c r="E472" i="5"/>
  <c r="H472" i="5"/>
  <c r="D472" i="5"/>
  <c r="B470" i="5"/>
  <c r="B466" i="5"/>
  <c r="B462" i="5"/>
  <c r="B469" i="5"/>
  <c r="B465" i="5"/>
  <c r="B425" i="5"/>
  <c r="B421" i="5"/>
  <c r="B417" i="5"/>
  <c r="B424" i="5"/>
  <c r="B420" i="5"/>
  <c r="D405" i="5" a="1"/>
  <c r="J414" i="5" s="1"/>
  <c r="D393" i="5"/>
  <c r="I393" i="5"/>
  <c r="E393" i="5"/>
  <c r="J393" i="5"/>
  <c r="F393" i="5"/>
  <c r="M393" i="5"/>
  <c r="H393" i="5"/>
  <c r="G393" i="5"/>
  <c r="L393" i="5"/>
  <c r="B346" i="5"/>
  <c r="B342" i="5"/>
  <c r="B338" i="5"/>
  <c r="B345" i="5"/>
  <c r="B341" i="5"/>
  <c r="B265" i="5"/>
  <c r="B261" i="5"/>
  <c r="J314" i="5"/>
  <c r="K314" i="5"/>
  <c r="F314" i="5"/>
  <c r="I314" i="5"/>
  <c r="D314" i="5"/>
  <c r="E314" i="5"/>
  <c r="M314" i="5"/>
  <c r="H314" i="5"/>
  <c r="D326" i="5" a="1"/>
  <c r="B264" i="5"/>
  <c r="B260" i="5"/>
  <c r="B267" i="5"/>
  <c r="B263" i="5"/>
  <c r="B259" i="5"/>
  <c r="B266" i="5"/>
  <c r="B262" i="5"/>
  <c r="H258" i="5" s="1"/>
  <c r="B232" i="5"/>
  <c r="B228" i="5"/>
  <c r="B224" i="5"/>
  <c r="B231" i="5"/>
  <c r="B227" i="5"/>
  <c r="B230" i="5"/>
  <c r="B226" i="5"/>
  <c r="B233" i="5"/>
  <c r="B229" i="5"/>
  <c r="M235" i="5"/>
  <c r="I235" i="5"/>
  <c r="G235" i="5"/>
  <c r="L235" i="5"/>
  <c r="D235" i="5"/>
  <c r="H235" i="5"/>
  <c r="D247" i="5" a="1"/>
  <c r="E235" i="5"/>
  <c r="J235" i="5"/>
  <c r="F235" i="5"/>
  <c r="K235" i="5"/>
  <c r="M199" i="5"/>
  <c r="E199" i="5"/>
  <c r="G198" i="5"/>
  <c r="I197" i="5"/>
  <c r="K196" i="5"/>
  <c r="M195" i="5"/>
  <c r="E195" i="5"/>
  <c r="G194" i="5"/>
  <c r="I193" i="5"/>
  <c r="K192" i="5"/>
  <c r="M191" i="5"/>
  <c r="E191" i="5"/>
  <c r="G190" i="5"/>
  <c r="H199" i="5"/>
  <c r="J198" i="5"/>
  <c r="L197" i="5"/>
  <c r="D197" i="5"/>
  <c r="F196" i="5"/>
  <c r="H195" i="5"/>
  <c r="J194" i="5"/>
  <c r="L193" i="5"/>
  <c r="D193" i="5"/>
  <c r="F192" i="5"/>
  <c r="H191" i="5"/>
  <c r="F190" i="5"/>
  <c r="K199" i="5"/>
  <c r="G199" i="5"/>
  <c r="M198" i="5"/>
  <c r="I198" i="5"/>
  <c r="E198" i="5"/>
  <c r="K197" i="5"/>
  <c r="G197" i="5"/>
  <c r="M196" i="5"/>
  <c r="I196" i="5"/>
  <c r="E196" i="5"/>
  <c r="K195" i="5"/>
  <c r="G195" i="5"/>
  <c r="M194" i="5"/>
  <c r="I194" i="5"/>
  <c r="E194" i="5"/>
  <c r="K193" i="5"/>
  <c r="G193" i="5"/>
  <c r="M192" i="5"/>
  <c r="I192" i="5"/>
  <c r="E192" i="5"/>
  <c r="K191" i="5"/>
  <c r="G191" i="5"/>
  <c r="M190" i="5"/>
  <c r="I190" i="5"/>
  <c r="E190" i="5"/>
  <c r="I199" i="5"/>
  <c r="K198" i="5"/>
  <c r="M197" i="5"/>
  <c r="E197" i="5"/>
  <c r="G196" i="5"/>
  <c r="I195" i="5"/>
  <c r="K194" i="5"/>
  <c r="M193" i="5"/>
  <c r="E193" i="5"/>
  <c r="G192" i="5"/>
  <c r="I191" i="5"/>
  <c r="K190" i="5"/>
  <c r="L199" i="5"/>
  <c r="D199" i="5"/>
  <c r="F198" i="5"/>
  <c r="H197" i="5"/>
  <c r="J196" i="5"/>
  <c r="L195" i="5"/>
  <c r="D195" i="5"/>
  <c r="F194" i="5"/>
  <c r="H193" i="5"/>
  <c r="J192" i="5"/>
  <c r="L191" i="5"/>
  <c r="D191" i="5"/>
  <c r="J190" i="5"/>
  <c r="J199" i="5"/>
  <c r="F199" i="5"/>
  <c r="L198" i="5"/>
  <c r="H198" i="5"/>
  <c r="D198" i="5"/>
  <c r="J197" i="5"/>
  <c r="F197" i="5"/>
  <c r="L196" i="5"/>
  <c r="H196" i="5"/>
  <c r="D196" i="5"/>
  <c r="J195" i="5"/>
  <c r="F195" i="5"/>
  <c r="L194" i="5"/>
  <c r="H194" i="5"/>
  <c r="D194" i="5"/>
  <c r="J193" i="5"/>
  <c r="F193" i="5"/>
  <c r="L192" i="5"/>
  <c r="H192" i="5"/>
  <c r="D192" i="5"/>
  <c r="J191" i="5"/>
  <c r="F191" i="5"/>
  <c r="L190" i="5"/>
  <c r="H190" i="5"/>
  <c r="B186" i="5"/>
  <c r="B181" i="5"/>
  <c r="B188" i="5"/>
  <c r="B184" i="5"/>
  <c r="B180" i="5"/>
  <c r="B182" i="5"/>
  <c r="B185" i="5"/>
  <c r="B187" i="5"/>
  <c r="B183" i="5"/>
  <c r="M177" i="5"/>
  <c r="I177" i="5"/>
  <c r="E177" i="5"/>
  <c r="K176" i="5"/>
  <c r="G176" i="5"/>
  <c r="M175" i="5"/>
  <c r="I175" i="5"/>
  <c r="E175" i="5"/>
  <c r="K174" i="5"/>
  <c r="G174" i="5"/>
  <c r="M173" i="5"/>
  <c r="I173" i="5"/>
  <c r="E173" i="5"/>
  <c r="K172" i="5"/>
  <c r="G172" i="5"/>
  <c r="M171" i="5"/>
  <c r="I171" i="5"/>
  <c r="E171" i="5"/>
  <c r="K170" i="5"/>
  <c r="G170" i="5"/>
  <c r="M169" i="5"/>
  <c r="I169" i="5"/>
  <c r="E169" i="5"/>
  <c r="K168" i="5"/>
  <c r="G168" i="5"/>
  <c r="L177" i="5"/>
  <c r="H177" i="5"/>
  <c r="D177" i="5"/>
  <c r="J176" i="5"/>
  <c r="F176" i="5"/>
  <c r="L175" i="5"/>
  <c r="H175" i="5"/>
  <c r="D175" i="5"/>
  <c r="J174" i="5"/>
  <c r="F174" i="5"/>
  <c r="L173" i="5"/>
  <c r="H173" i="5"/>
  <c r="D173" i="5"/>
  <c r="J172" i="5"/>
  <c r="F172" i="5"/>
  <c r="L171" i="5"/>
  <c r="H171" i="5"/>
  <c r="D171" i="5"/>
  <c r="J170" i="5"/>
  <c r="F170" i="5"/>
  <c r="L169" i="5"/>
  <c r="H169" i="5"/>
  <c r="D169" i="5"/>
  <c r="J168" i="5"/>
  <c r="F168" i="5"/>
  <c r="K177" i="5"/>
  <c r="G177" i="5"/>
  <c r="M176" i="5"/>
  <c r="I176" i="5"/>
  <c r="E176" i="5"/>
  <c r="K175" i="5"/>
  <c r="G175" i="5"/>
  <c r="M174" i="5"/>
  <c r="I174" i="5"/>
  <c r="E174" i="5"/>
  <c r="K173" i="5"/>
  <c r="G173" i="5"/>
  <c r="M172" i="5"/>
  <c r="I172" i="5"/>
  <c r="E172" i="5"/>
  <c r="K171" i="5"/>
  <c r="G171" i="5"/>
  <c r="M170" i="5"/>
  <c r="I170" i="5"/>
  <c r="E170" i="5"/>
  <c r="K169" i="5"/>
  <c r="G169" i="5"/>
  <c r="M168" i="5"/>
  <c r="I168" i="5"/>
  <c r="E168" i="5"/>
  <c r="L156" i="5"/>
  <c r="H156" i="5"/>
  <c r="D156" i="5"/>
  <c r="J169" i="5"/>
  <c r="E156" i="5"/>
  <c r="J156" i="5"/>
  <c r="H168" i="5"/>
  <c r="D170" i="5"/>
  <c r="J171" i="5"/>
  <c r="F173" i="5"/>
  <c r="H176" i="5"/>
  <c r="F156" i="5"/>
  <c r="K156" i="5"/>
  <c r="L168" i="5"/>
  <c r="H170" i="5"/>
  <c r="D172" i="5"/>
  <c r="J173" i="5"/>
  <c r="F175" i="5"/>
  <c r="L176" i="5"/>
  <c r="I156" i="5"/>
  <c r="D168" i="5"/>
  <c r="F171" i="5"/>
  <c r="L172" i="5"/>
  <c r="H174" i="5"/>
  <c r="D176" i="5"/>
  <c r="J177" i="5"/>
  <c r="L174" i="5"/>
  <c r="G156" i="5"/>
  <c r="M156" i="5"/>
  <c r="F169" i="5"/>
  <c r="L170" i="5"/>
  <c r="H172" i="5"/>
  <c r="D174" i="5"/>
  <c r="J175" i="5"/>
  <c r="F177" i="5"/>
  <c r="B148" i="5"/>
  <c r="B147" i="5"/>
  <c r="B154" i="5"/>
  <c r="B150" i="5"/>
  <c r="B146" i="5"/>
  <c r="B152" i="5"/>
  <c r="B151" i="5"/>
  <c r="B153" i="5"/>
  <c r="B149" i="5"/>
  <c r="B581" i="5" l="1"/>
  <c r="B577" i="5"/>
  <c r="B580" i="5"/>
  <c r="B576" i="5"/>
  <c r="B583" i="5"/>
  <c r="B579" i="5"/>
  <c r="B575" i="5"/>
  <c r="B578" i="5"/>
  <c r="B574" i="5"/>
  <c r="B582" i="5"/>
  <c r="D608" i="5" a="1"/>
  <c r="B597" i="5" a="1"/>
  <c r="D506" i="5" a="1"/>
  <c r="F515" i="5" s="1"/>
  <c r="E489" i="5"/>
  <c r="K490" i="5"/>
  <c r="H484" i="5"/>
  <c r="I486" i="5"/>
  <c r="K488" i="5"/>
  <c r="L490" i="5"/>
  <c r="M492" i="5"/>
  <c r="E485" i="5"/>
  <c r="F487" i="5"/>
  <c r="G489" i="5"/>
  <c r="I491" i="5"/>
  <c r="J493" i="5"/>
  <c r="K485" i="5"/>
  <c r="M487" i="5"/>
  <c r="D490" i="5"/>
  <c r="E492" i="5"/>
  <c r="F484" i="5"/>
  <c r="L485" i="5"/>
  <c r="H487" i="5"/>
  <c r="D489" i="5"/>
  <c r="J490" i="5"/>
  <c r="F492" i="5"/>
  <c r="L493" i="5"/>
  <c r="M485" i="5"/>
  <c r="I487" i="5"/>
  <c r="M486" i="5"/>
  <c r="I488" i="5"/>
  <c r="M484" i="5"/>
  <c r="B518" i="5" s="1" a="1"/>
  <c r="E487" i="5"/>
  <c r="F489" i="5"/>
  <c r="G491" i="5"/>
  <c r="I493" i="5"/>
  <c r="J485" i="5"/>
  <c r="K487" i="5"/>
  <c r="M489" i="5"/>
  <c r="D492" i="5"/>
  <c r="E484" i="5"/>
  <c r="G486" i="5"/>
  <c r="H488" i="5"/>
  <c r="I490" i="5"/>
  <c r="K492" i="5"/>
  <c r="J484" i="5"/>
  <c r="F486" i="5"/>
  <c r="L487" i="5"/>
  <c r="H489" i="5"/>
  <c r="D491" i="5"/>
  <c r="J492" i="5"/>
  <c r="M493" i="5"/>
  <c r="G485" i="5"/>
  <c r="G493" i="5"/>
  <c r="L484" i="5"/>
  <c r="H486" i="5"/>
  <c r="I485" i="5"/>
  <c r="J487" i="5"/>
  <c r="K489" i="5"/>
  <c r="M491" i="5"/>
  <c r="D484" i="5"/>
  <c r="E486" i="5"/>
  <c r="G488" i="5"/>
  <c r="H490" i="5"/>
  <c r="I492" i="5"/>
  <c r="K484" i="5"/>
  <c r="L486" i="5"/>
  <c r="M488" i="5"/>
  <c r="E491" i="5"/>
  <c r="F493" i="5"/>
  <c r="D485" i="5"/>
  <c r="J486" i="5"/>
  <c r="F488" i="5"/>
  <c r="L489" i="5"/>
  <c r="H491" i="5"/>
  <c r="D493" i="5"/>
  <c r="E490" i="5"/>
  <c r="K491" i="5"/>
  <c r="F491" i="5"/>
  <c r="L492" i="5"/>
  <c r="G484" i="5"/>
  <c r="D486" i="5"/>
  <c r="E488" i="5"/>
  <c r="G490" i="5"/>
  <c r="H492" i="5"/>
  <c r="I484" i="5"/>
  <c r="K486" i="5"/>
  <c r="L488" i="5"/>
  <c r="M490" i="5"/>
  <c r="E493" i="5"/>
  <c r="F485" i="5"/>
  <c r="G487" i="5"/>
  <c r="I489" i="5"/>
  <c r="J491" i="5"/>
  <c r="K493" i="5"/>
  <c r="H485" i="5"/>
  <c r="D487" i="5"/>
  <c r="J488" i="5"/>
  <c r="F490" i="5"/>
  <c r="L491" i="5"/>
  <c r="H493" i="5"/>
  <c r="D488" i="5"/>
  <c r="J489" i="5"/>
  <c r="D529" i="5" a="1"/>
  <c r="E405" i="5"/>
  <c r="G408" i="5"/>
  <c r="I411" i="5"/>
  <c r="K414" i="5"/>
  <c r="K407" i="5"/>
  <c r="M410" i="5"/>
  <c r="E414" i="5"/>
  <c r="E407" i="5"/>
  <c r="G410" i="5"/>
  <c r="I413" i="5"/>
  <c r="G407" i="5"/>
  <c r="I410" i="5"/>
  <c r="K413" i="5"/>
  <c r="D406" i="5"/>
  <c r="J407" i="5"/>
  <c r="F409" i="5"/>
  <c r="L410" i="5"/>
  <c r="H412" i="5"/>
  <c r="D414" i="5"/>
  <c r="H405" i="5"/>
  <c r="D407" i="5"/>
  <c r="J408" i="5"/>
  <c r="F410" i="5"/>
  <c r="L411" i="5"/>
  <c r="H413" i="5"/>
  <c r="M405" i="5"/>
  <c r="E409" i="5"/>
  <c r="G412" i="5"/>
  <c r="G405" i="5"/>
  <c r="I408" i="5"/>
  <c r="K411" i="5"/>
  <c r="M414" i="5"/>
  <c r="M407" i="5"/>
  <c r="E411" i="5"/>
  <c r="G414" i="5"/>
  <c r="E408" i="5"/>
  <c r="G411" i="5"/>
  <c r="I414" i="5"/>
  <c r="H406" i="5"/>
  <c r="D408" i="5"/>
  <c r="J409" i="5"/>
  <c r="F411" i="5"/>
  <c r="L412" i="5"/>
  <c r="H414" i="5"/>
  <c r="L405" i="5"/>
  <c r="H407" i="5"/>
  <c r="D409" i="5"/>
  <c r="J410" i="5"/>
  <c r="F412" i="5"/>
  <c r="L413" i="5"/>
  <c r="K406" i="5"/>
  <c r="M409" i="5"/>
  <c r="E413" i="5"/>
  <c r="E406" i="5"/>
  <c r="G409" i="5"/>
  <c r="I412" i="5"/>
  <c r="I405" i="5"/>
  <c r="K408" i="5"/>
  <c r="M411" i="5"/>
  <c r="K405" i="5"/>
  <c r="M408" i="5"/>
  <c r="E412" i="5"/>
  <c r="F405" i="5"/>
  <c r="L406" i="5"/>
  <c r="H408" i="5"/>
  <c r="D410" i="5"/>
  <c r="J411" i="5"/>
  <c r="F413" i="5"/>
  <c r="L414" i="5"/>
  <c r="F406" i="5"/>
  <c r="L407" i="5"/>
  <c r="H409" i="5"/>
  <c r="D411" i="5"/>
  <c r="J412" i="5"/>
  <c r="F414" i="5"/>
  <c r="I407" i="5"/>
  <c r="K410" i="5"/>
  <c r="M413" i="5"/>
  <c r="M406" i="5"/>
  <c r="E410" i="5"/>
  <c r="G413" i="5"/>
  <c r="G406" i="5"/>
  <c r="I409" i="5"/>
  <c r="K412" i="5"/>
  <c r="I406" i="5"/>
  <c r="K409" i="5"/>
  <c r="M412" i="5"/>
  <c r="J405" i="5"/>
  <c r="F407" i="5"/>
  <c r="L408" i="5"/>
  <c r="H410" i="5"/>
  <c r="D412" i="5"/>
  <c r="J413" i="5"/>
  <c r="D405" i="5"/>
  <c r="J406" i="5"/>
  <c r="F408" i="5"/>
  <c r="L409" i="5"/>
  <c r="H411" i="5"/>
  <c r="D413" i="5"/>
  <c r="H263" i="5"/>
  <c r="H261" i="5"/>
  <c r="H266" i="5"/>
  <c r="H260" i="5"/>
  <c r="H265" i="5"/>
  <c r="H259" i="5"/>
  <c r="H264" i="5"/>
  <c r="H262" i="5"/>
  <c r="H267" i="5"/>
  <c r="M335" i="5"/>
  <c r="I335" i="5"/>
  <c r="E335" i="5"/>
  <c r="K334" i="5"/>
  <c r="G334" i="5"/>
  <c r="M333" i="5"/>
  <c r="I333" i="5"/>
  <c r="E333" i="5"/>
  <c r="K332" i="5"/>
  <c r="G332" i="5"/>
  <c r="M331" i="5"/>
  <c r="I331" i="5"/>
  <c r="E331" i="5"/>
  <c r="K330" i="5"/>
  <c r="G330" i="5"/>
  <c r="M329" i="5"/>
  <c r="I329" i="5"/>
  <c r="E329" i="5"/>
  <c r="K328" i="5"/>
  <c r="G328" i="5"/>
  <c r="M327" i="5"/>
  <c r="I327" i="5"/>
  <c r="E327" i="5"/>
  <c r="K326" i="5"/>
  <c r="G326" i="5"/>
  <c r="K335" i="5"/>
  <c r="F335" i="5"/>
  <c r="J334" i="5"/>
  <c r="E334" i="5"/>
  <c r="J333" i="5"/>
  <c r="D333" i="5"/>
  <c r="I332" i="5"/>
  <c r="D332" i="5"/>
  <c r="H331" i="5"/>
  <c r="M330" i="5"/>
  <c r="H330" i="5"/>
  <c r="L329" i="5"/>
  <c r="G329" i="5"/>
  <c r="L328" i="5"/>
  <c r="F328" i="5"/>
  <c r="K327" i="5"/>
  <c r="F327" i="5"/>
  <c r="J326" i="5"/>
  <c r="E326" i="5"/>
  <c r="G335" i="5"/>
  <c r="F334" i="5"/>
  <c r="F333" i="5"/>
  <c r="E332" i="5"/>
  <c r="D331" i="5"/>
  <c r="D330" i="5"/>
  <c r="J335" i="5"/>
  <c r="D335" i="5"/>
  <c r="I334" i="5"/>
  <c r="D334" i="5"/>
  <c r="H333" i="5"/>
  <c r="M332" i="5"/>
  <c r="H332" i="5"/>
  <c r="L331" i="5"/>
  <c r="G331" i="5"/>
  <c r="L330" i="5"/>
  <c r="F330" i="5"/>
  <c r="K329" i="5"/>
  <c r="F329" i="5"/>
  <c r="J328" i="5"/>
  <c r="E328" i="5"/>
  <c r="J327" i="5"/>
  <c r="D327" i="5"/>
  <c r="I326" i="5"/>
  <c r="D326" i="5"/>
  <c r="H335" i="5"/>
  <c r="M334" i="5"/>
  <c r="H334" i="5"/>
  <c r="L333" i="5"/>
  <c r="G333" i="5"/>
  <c r="L332" i="5"/>
  <c r="F332" i="5"/>
  <c r="K331" i="5"/>
  <c r="F331" i="5"/>
  <c r="J330" i="5"/>
  <c r="E330" i="5"/>
  <c r="J329" i="5"/>
  <c r="D329" i="5"/>
  <c r="I328" i="5"/>
  <c r="D328" i="5"/>
  <c r="H327" i="5"/>
  <c r="M326" i="5"/>
  <c r="H326" i="5"/>
  <c r="L335" i="5"/>
  <c r="L334" i="5"/>
  <c r="K333" i="5"/>
  <c r="J332" i="5"/>
  <c r="J331" i="5"/>
  <c r="I330" i="5"/>
  <c r="H329" i="5"/>
  <c r="G327" i="5"/>
  <c r="L327" i="5"/>
  <c r="M328" i="5"/>
  <c r="L326" i="5"/>
  <c r="H328" i="5"/>
  <c r="F326" i="5"/>
  <c r="M256" i="5"/>
  <c r="I256" i="5"/>
  <c r="E256" i="5"/>
  <c r="K255" i="5"/>
  <c r="G255" i="5"/>
  <c r="M254" i="5"/>
  <c r="I254" i="5"/>
  <c r="E254" i="5"/>
  <c r="K253" i="5"/>
  <c r="G253" i="5"/>
  <c r="M252" i="5"/>
  <c r="I252" i="5"/>
  <c r="E252" i="5"/>
  <c r="K251" i="5"/>
  <c r="G251" i="5"/>
  <c r="M250" i="5"/>
  <c r="I250" i="5"/>
  <c r="E250" i="5"/>
  <c r="K249" i="5"/>
  <c r="G249" i="5"/>
  <c r="M248" i="5"/>
  <c r="I248" i="5"/>
  <c r="E248" i="5"/>
  <c r="K247" i="5"/>
  <c r="G247" i="5"/>
  <c r="L256" i="5"/>
  <c r="H256" i="5"/>
  <c r="D256" i="5"/>
  <c r="J255" i="5"/>
  <c r="F255" i="5"/>
  <c r="L254" i="5"/>
  <c r="H254" i="5"/>
  <c r="D254" i="5"/>
  <c r="J253" i="5"/>
  <c r="F253" i="5"/>
  <c r="L252" i="5"/>
  <c r="H252" i="5"/>
  <c r="D252" i="5"/>
  <c r="J251" i="5"/>
  <c r="F251" i="5"/>
  <c r="L250" i="5"/>
  <c r="H250" i="5"/>
  <c r="D250" i="5"/>
  <c r="J249" i="5"/>
  <c r="F249" i="5"/>
  <c r="L248" i="5"/>
  <c r="H248" i="5"/>
  <c r="D248" i="5"/>
  <c r="J247" i="5"/>
  <c r="F247" i="5"/>
  <c r="K256" i="5"/>
  <c r="G256" i="5"/>
  <c r="M255" i="5"/>
  <c r="I255" i="5"/>
  <c r="E255" i="5"/>
  <c r="K254" i="5"/>
  <c r="G254" i="5"/>
  <c r="M253" i="5"/>
  <c r="I253" i="5"/>
  <c r="E253" i="5"/>
  <c r="K252" i="5"/>
  <c r="G252" i="5"/>
  <c r="M251" i="5"/>
  <c r="I251" i="5"/>
  <c r="E251" i="5"/>
  <c r="K250" i="5"/>
  <c r="G250" i="5"/>
  <c r="M249" i="5"/>
  <c r="I249" i="5"/>
  <c r="E249" i="5"/>
  <c r="K248" i="5"/>
  <c r="G248" i="5"/>
  <c r="M247" i="5"/>
  <c r="I247" i="5"/>
  <c r="E247" i="5"/>
  <c r="L255" i="5"/>
  <c r="F254" i="5"/>
  <c r="J252" i="5"/>
  <c r="D251" i="5"/>
  <c r="H249" i="5"/>
  <c r="L247" i="5"/>
  <c r="H255" i="5"/>
  <c r="L253" i="5"/>
  <c r="F252" i="5"/>
  <c r="J250" i="5"/>
  <c r="D249" i="5"/>
  <c r="H247" i="5"/>
  <c r="J256" i="5"/>
  <c r="D255" i="5"/>
  <c r="H253" i="5"/>
  <c r="L251" i="5"/>
  <c r="F250" i="5"/>
  <c r="J248" i="5"/>
  <c r="D247" i="5"/>
  <c r="F256" i="5"/>
  <c r="J254" i="5"/>
  <c r="D253" i="5"/>
  <c r="H251" i="5"/>
  <c r="L249" i="5"/>
  <c r="F248" i="5"/>
  <c r="D213" i="5" a="1"/>
  <c r="B202" i="5" a="1"/>
  <c r="E620" i="5" l="1"/>
  <c r="G617" i="5"/>
  <c r="I616" i="5"/>
  <c r="E616" i="5"/>
  <c r="G615" i="5"/>
  <c r="I614" i="5"/>
  <c r="E614" i="5"/>
  <c r="G613" i="5"/>
  <c r="I612" i="5"/>
  <c r="E612" i="5"/>
  <c r="G611" i="5"/>
  <c r="I610" i="5"/>
  <c r="E610" i="5"/>
  <c r="G609" i="5"/>
  <c r="I608" i="5"/>
  <c r="E608" i="5"/>
  <c r="F617" i="5"/>
  <c r="H616" i="5"/>
  <c r="D616" i="5"/>
  <c r="F615" i="5"/>
  <c r="H614" i="5"/>
  <c r="D614" i="5"/>
  <c r="F613" i="5"/>
  <c r="H612" i="5"/>
  <c r="D612" i="5"/>
  <c r="F611" i="5"/>
  <c r="H610" i="5"/>
  <c r="D610" i="5"/>
  <c r="F609" i="5"/>
  <c r="H608" i="5"/>
  <c r="D608" i="5"/>
  <c r="I617" i="5"/>
  <c r="E617" i="5"/>
  <c r="G616" i="5"/>
  <c r="I615" i="5"/>
  <c r="E615" i="5"/>
  <c r="G614" i="5"/>
  <c r="I613" i="5"/>
  <c r="E613" i="5"/>
  <c r="G612" i="5"/>
  <c r="I611" i="5"/>
  <c r="E611" i="5"/>
  <c r="G610" i="5"/>
  <c r="I609" i="5"/>
  <c r="E609" i="5"/>
  <c r="G608" i="5"/>
  <c r="H615" i="5"/>
  <c r="D613" i="5"/>
  <c r="F610" i="5"/>
  <c r="F616" i="5"/>
  <c r="D611" i="5"/>
  <c r="F608" i="5"/>
  <c r="H617" i="5"/>
  <c r="D615" i="5"/>
  <c r="F612" i="5"/>
  <c r="H609" i="5"/>
  <c r="H613" i="5"/>
  <c r="D617" i="5"/>
  <c r="F614" i="5"/>
  <c r="H611" i="5"/>
  <c r="D609" i="5"/>
  <c r="B606" i="5"/>
  <c r="B602" i="5"/>
  <c r="B598" i="5"/>
  <c r="B605" i="5"/>
  <c r="B601" i="5"/>
  <c r="B597" i="5"/>
  <c r="B604" i="5"/>
  <c r="B600" i="5"/>
  <c r="B603" i="5"/>
  <c r="B599" i="5"/>
  <c r="D585" i="5" a="1"/>
  <c r="M507" i="5"/>
  <c r="D509" i="5"/>
  <c r="I507" i="5"/>
  <c r="L511" i="5"/>
  <c r="M514" i="5"/>
  <c r="G509" i="5"/>
  <c r="H511" i="5"/>
  <c r="K515" i="5"/>
  <c r="M509" i="5"/>
  <c r="F514" i="5"/>
  <c r="J507" i="5"/>
  <c r="L510" i="5"/>
  <c r="D514" i="5"/>
  <c r="E510" i="5"/>
  <c r="E511" i="5"/>
  <c r="E508" i="5"/>
  <c r="G512" i="5"/>
  <c r="M515" i="5"/>
  <c r="L509" i="5"/>
  <c r="E514" i="5"/>
  <c r="G508" i="5"/>
  <c r="J512" i="5"/>
  <c r="H506" i="5"/>
  <c r="J509" i="5"/>
  <c r="H514" i="5"/>
  <c r="I509" i="5"/>
  <c r="F512" i="5"/>
  <c r="K512" i="5"/>
  <c r="G513" i="5"/>
  <c r="I506" i="5"/>
  <c r="J508" i="5"/>
  <c r="K510" i="5"/>
  <c r="M512" i="5"/>
  <c r="D515" i="5"/>
  <c r="E506" i="5"/>
  <c r="F508" i="5"/>
  <c r="G510" i="5"/>
  <c r="I512" i="5"/>
  <c r="J514" i="5"/>
  <c r="K506" i="5"/>
  <c r="M508" i="5"/>
  <c r="D511" i="5"/>
  <c r="E513" i="5"/>
  <c r="G515" i="5"/>
  <c r="L506" i="5"/>
  <c r="H508" i="5"/>
  <c r="D510" i="5"/>
  <c r="J511" i="5"/>
  <c r="F513" i="5"/>
  <c r="L514" i="5"/>
  <c r="I508" i="5"/>
  <c r="G514" i="5"/>
  <c r="K509" i="5"/>
  <c r="M513" i="5"/>
  <c r="E507" i="5"/>
  <c r="I513" i="5"/>
  <c r="L507" i="5"/>
  <c r="E512" i="5"/>
  <c r="D506" i="5"/>
  <c r="F509" i="5"/>
  <c r="H512" i="5"/>
  <c r="J515" i="5"/>
  <c r="H507" i="5"/>
  <c r="J510" i="5"/>
  <c r="H515" i="5"/>
  <c r="F510" i="5"/>
  <c r="I514" i="5"/>
  <c r="K507" i="5"/>
  <c r="M511" i="5"/>
  <c r="F506" i="5"/>
  <c r="I510" i="5"/>
  <c r="K514" i="5"/>
  <c r="D508" i="5"/>
  <c r="F511" i="5"/>
  <c r="L512" i="5"/>
  <c r="K511" i="5"/>
  <c r="G506" i="5"/>
  <c r="M506" i="5"/>
  <c r="L513" i="5"/>
  <c r="D507" i="5"/>
  <c r="E509" i="5"/>
  <c r="G511" i="5"/>
  <c r="H513" i="5"/>
  <c r="I515" i="5"/>
  <c r="J506" i="5"/>
  <c r="K508" i="5"/>
  <c r="M510" i="5"/>
  <c r="D513" i="5"/>
  <c r="E515" i="5"/>
  <c r="G507" i="5"/>
  <c r="H509" i="5"/>
  <c r="I511" i="5"/>
  <c r="K513" i="5"/>
  <c r="L515" i="5"/>
  <c r="F507" i="5"/>
  <c r="L508" i="5"/>
  <c r="H510" i="5"/>
  <c r="D512" i="5"/>
  <c r="J513" i="5"/>
  <c r="B525" i="5"/>
  <c r="B521" i="5"/>
  <c r="B526" i="5"/>
  <c r="B520" i="5"/>
  <c r="B524" i="5"/>
  <c r="B519" i="5"/>
  <c r="B527" i="5"/>
  <c r="B523" i="5"/>
  <c r="B518" i="5"/>
  <c r="B522" i="5"/>
  <c r="I538" i="5"/>
  <c r="E538" i="5"/>
  <c r="G537" i="5"/>
  <c r="I536" i="5"/>
  <c r="E536" i="5"/>
  <c r="G535" i="5"/>
  <c r="I534" i="5"/>
  <c r="E534" i="5"/>
  <c r="G533" i="5"/>
  <c r="I532" i="5"/>
  <c r="E532" i="5"/>
  <c r="G531" i="5"/>
  <c r="I530" i="5"/>
  <c r="E530" i="5"/>
  <c r="G529" i="5"/>
  <c r="D538" i="5"/>
  <c r="E537" i="5"/>
  <c r="F536" i="5"/>
  <c r="F535" i="5"/>
  <c r="G534" i="5"/>
  <c r="H533" i="5"/>
  <c r="H532" i="5"/>
  <c r="I531" i="5"/>
  <c r="D531" i="5"/>
  <c r="D530" i="5"/>
  <c r="E529" i="5"/>
  <c r="H538" i="5"/>
  <c r="I537" i="5"/>
  <c r="D537" i="5"/>
  <c r="D536" i="5"/>
  <c r="E535" i="5"/>
  <c r="F534" i="5"/>
  <c r="F533" i="5"/>
  <c r="G532" i="5"/>
  <c r="H531" i="5"/>
  <c r="H530" i="5"/>
  <c r="I529" i="5"/>
  <c r="D529" i="5"/>
  <c r="F538" i="5"/>
  <c r="F537" i="5"/>
  <c r="G536" i="5"/>
  <c r="H535" i="5"/>
  <c r="H534" i="5"/>
  <c r="I533" i="5"/>
  <c r="D533" i="5"/>
  <c r="D532" i="5"/>
  <c r="E531" i="5"/>
  <c r="F530" i="5"/>
  <c r="F529" i="5"/>
  <c r="G538" i="5"/>
  <c r="H537" i="5"/>
  <c r="H536" i="5"/>
  <c r="I535" i="5"/>
  <c r="D535" i="5"/>
  <c r="D534" i="5"/>
  <c r="E533" i="5"/>
  <c r="F532" i="5"/>
  <c r="F531" i="5"/>
  <c r="G530" i="5"/>
  <c r="H529" i="5"/>
  <c r="D450" i="5" a="1"/>
  <c r="E458" i="5" s="1"/>
  <c r="B439" i="5" a="1"/>
  <c r="B448" i="5" s="1"/>
  <c r="D427" i="5" a="1"/>
  <c r="D269" i="5" a="1"/>
  <c r="K278" i="5" s="1"/>
  <c r="B303" i="5" a="1"/>
  <c r="D371" i="5" a="1"/>
  <c r="B360" i="5" a="1"/>
  <c r="D292" i="5" a="1"/>
  <c r="B281" i="5" a="1"/>
  <c r="B210" i="5"/>
  <c r="B206" i="5"/>
  <c r="B202" i="5"/>
  <c r="B209" i="5"/>
  <c r="B205" i="5"/>
  <c r="B208" i="5"/>
  <c r="B204" i="5"/>
  <c r="B203" i="5"/>
  <c r="B211" i="5"/>
  <c r="B207" i="5"/>
  <c r="F222" i="5"/>
  <c r="H221" i="5"/>
  <c r="D221" i="5"/>
  <c r="F220" i="5"/>
  <c r="H219" i="5"/>
  <c r="D219" i="5"/>
  <c r="F218" i="5"/>
  <c r="H217" i="5"/>
  <c r="D217" i="5"/>
  <c r="F216" i="5"/>
  <c r="H215" i="5"/>
  <c r="D215" i="5"/>
  <c r="F214" i="5"/>
  <c r="H213" i="5"/>
  <c r="D213" i="5"/>
  <c r="I222" i="5"/>
  <c r="E222" i="5"/>
  <c r="G221" i="5"/>
  <c r="I220" i="5"/>
  <c r="E220" i="5"/>
  <c r="G219" i="5"/>
  <c r="I218" i="5"/>
  <c r="E218" i="5"/>
  <c r="G217" i="5"/>
  <c r="I216" i="5"/>
  <c r="E216" i="5"/>
  <c r="G215" i="5"/>
  <c r="I214" i="5"/>
  <c r="E214" i="5"/>
  <c r="G213" i="5"/>
  <c r="H222" i="5"/>
  <c r="D222" i="5"/>
  <c r="F221" i="5"/>
  <c r="H220" i="5"/>
  <c r="D220" i="5"/>
  <c r="F219" i="5"/>
  <c r="H218" i="5"/>
  <c r="D218" i="5"/>
  <c r="F217" i="5"/>
  <c r="H216" i="5"/>
  <c r="D216" i="5"/>
  <c r="F215" i="5"/>
  <c r="H214" i="5"/>
  <c r="D214" i="5"/>
  <c r="F213" i="5"/>
  <c r="E221" i="5"/>
  <c r="G218" i="5"/>
  <c r="I215" i="5"/>
  <c r="E213" i="5"/>
  <c r="G220" i="5"/>
  <c r="I217" i="5"/>
  <c r="E215" i="5"/>
  <c r="I221" i="5"/>
  <c r="E219" i="5"/>
  <c r="G216" i="5"/>
  <c r="I213" i="5"/>
  <c r="G222" i="5"/>
  <c r="I219" i="5"/>
  <c r="E217" i="5"/>
  <c r="G214" i="5"/>
  <c r="E227" i="5"/>
  <c r="E230" i="5"/>
  <c r="E229" i="5"/>
  <c r="E228" i="5"/>
  <c r="E224" i="5"/>
  <c r="E232" i="5"/>
  <c r="E625" i="5" l="1"/>
  <c r="E623" i="5"/>
  <c r="E628" i="5"/>
  <c r="E624" i="5"/>
  <c r="E626" i="5"/>
  <c r="L594" i="5"/>
  <c r="H594" i="5"/>
  <c r="D594" i="5"/>
  <c r="J593" i="5"/>
  <c r="F593" i="5"/>
  <c r="L592" i="5"/>
  <c r="H592" i="5"/>
  <c r="D592" i="5"/>
  <c r="J591" i="5"/>
  <c r="F591" i="5"/>
  <c r="L590" i="5"/>
  <c r="H590" i="5"/>
  <c r="D590" i="5"/>
  <c r="J589" i="5"/>
  <c r="F589" i="5"/>
  <c r="L588" i="5"/>
  <c r="H588" i="5"/>
  <c r="D588" i="5"/>
  <c r="J587" i="5"/>
  <c r="F587" i="5"/>
  <c r="L586" i="5"/>
  <c r="H586" i="5"/>
  <c r="D586" i="5"/>
  <c r="J585" i="5"/>
  <c r="F585" i="5"/>
  <c r="K594" i="5"/>
  <c r="G594" i="5"/>
  <c r="M593" i="5"/>
  <c r="I593" i="5"/>
  <c r="E593" i="5"/>
  <c r="K592" i="5"/>
  <c r="G592" i="5"/>
  <c r="M591" i="5"/>
  <c r="I591" i="5"/>
  <c r="E591" i="5"/>
  <c r="K590" i="5"/>
  <c r="G590" i="5"/>
  <c r="M589" i="5"/>
  <c r="I589" i="5"/>
  <c r="E589" i="5"/>
  <c r="K588" i="5"/>
  <c r="G588" i="5"/>
  <c r="M587" i="5"/>
  <c r="I587" i="5"/>
  <c r="E587" i="5"/>
  <c r="K586" i="5"/>
  <c r="G586" i="5"/>
  <c r="M585" i="5"/>
  <c r="I585" i="5"/>
  <c r="E585" i="5"/>
  <c r="J594" i="5"/>
  <c r="F594" i="5"/>
  <c r="L593" i="5"/>
  <c r="H593" i="5"/>
  <c r="D593" i="5"/>
  <c r="J592" i="5"/>
  <c r="F592" i="5"/>
  <c r="L591" i="5"/>
  <c r="H591" i="5"/>
  <c r="D591" i="5"/>
  <c r="J590" i="5"/>
  <c r="F590" i="5"/>
  <c r="L589" i="5"/>
  <c r="H589" i="5"/>
  <c r="D589" i="5"/>
  <c r="J588" i="5"/>
  <c r="F588" i="5"/>
  <c r="L587" i="5"/>
  <c r="H587" i="5"/>
  <c r="D587" i="5"/>
  <c r="J586" i="5"/>
  <c r="F586" i="5"/>
  <c r="L585" i="5"/>
  <c r="H585" i="5"/>
  <c r="D585" i="5"/>
  <c r="E594" i="5"/>
  <c r="I592" i="5"/>
  <c r="M590" i="5"/>
  <c r="G589" i="5"/>
  <c r="K587" i="5"/>
  <c r="E586" i="5"/>
  <c r="G591" i="5"/>
  <c r="I586" i="5"/>
  <c r="K593" i="5"/>
  <c r="E592" i="5"/>
  <c r="I590" i="5"/>
  <c r="M588" i="5"/>
  <c r="G587" i="5"/>
  <c r="K585" i="5"/>
  <c r="I594" i="5"/>
  <c r="M592" i="5"/>
  <c r="K589" i="5"/>
  <c r="E588" i="5"/>
  <c r="M594" i="5"/>
  <c r="G593" i="5"/>
  <c r="K591" i="5"/>
  <c r="E590" i="5"/>
  <c r="I588" i="5"/>
  <c r="M586" i="5"/>
  <c r="G585" i="5"/>
  <c r="E622" i="5"/>
  <c r="E627" i="5"/>
  <c r="L617" i="5" s="1"/>
  <c r="L598" i="5"/>
  <c r="L608" i="5" a="1"/>
  <c r="E621" i="5"/>
  <c r="E619" i="5"/>
  <c r="L529" i="5" a="1"/>
  <c r="L519" i="5"/>
  <c r="E465" i="5"/>
  <c r="E466" i="5"/>
  <c r="E467" i="5"/>
  <c r="E470" i="5"/>
  <c r="E468" i="5"/>
  <c r="E462" i="5"/>
  <c r="E461" i="5"/>
  <c r="B439" i="5"/>
  <c r="B446" i="5"/>
  <c r="B440" i="5"/>
  <c r="B445" i="5"/>
  <c r="D451" i="5"/>
  <c r="H450" i="5"/>
  <c r="F452" i="5"/>
  <c r="I453" i="5"/>
  <c r="F455" i="5"/>
  <c r="E452" i="5"/>
  <c r="I458" i="5"/>
  <c r="F456" i="5"/>
  <c r="G450" i="5"/>
  <c r="E455" i="5"/>
  <c r="F451" i="5"/>
  <c r="D458" i="5"/>
  <c r="G453" i="5"/>
  <c r="G459" i="5"/>
  <c r="F450" i="5"/>
  <c r="D457" i="5"/>
  <c r="E451" i="5"/>
  <c r="I457" i="5"/>
  <c r="H452" i="5"/>
  <c r="H458" i="5"/>
  <c r="I454" i="5"/>
  <c r="H455" i="5"/>
  <c r="H459" i="5"/>
  <c r="G452" i="5"/>
  <c r="G458" i="5"/>
  <c r="D454" i="5"/>
  <c r="G451" i="5"/>
  <c r="E456" i="5"/>
  <c r="D459" i="5"/>
  <c r="I455" i="5"/>
  <c r="E459" i="5"/>
  <c r="D456" i="5"/>
  <c r="F459" i="5"/>
  <c r="I456" i="5"/>
  <c r="F458" i="5"/>
  <c r="H451" i="5"/>
  <c r="H457" i="5"/>
  <c r="E453" i="5"/>
  <c r="G456" i="5"/>
  <c r="D450" i="5"/>
  <c r="F453" i="5"/>
  <c r="H456" i="5"/>
  <c r="I450" i="5"/>
  <c r="E454" i="5"/>
  <c r="G457" i="5"/>
  <c r="B441" i="5"/>
  <c r="E463" i="5" s="1"/>
  <c r="B447" i="5"/>
  <c r="E469" i="5" s="1"/>
  <c r="B444" i="5"/>
  <c r="D453" i="5"/>
  <c r="H453" i="5"/>
  <c r="F454" i="5"/>
  <c r="D455" i="5"/>
  <c r="I451" i="5"/>
  <c r="G454" i="5"/>
  <c r="E457" i="5"/>
  <c r="I459" i="5"/>
  <c r="D452" i="5"/>
  <c r="H454" i="5"/>
  <c r="F457" i="5"/>
  <c r="E450" i="5"/>
  <c r="I452" i="5"/>
  <c r="G455" i="5"/>
  <c r="B443" i="5"/>
  <c r="B442" i="5"/>
  <c r="E464" i="5" s="1"/>
  <c r="L436" i="5"/>
  <c r="H436" i="5"/>
  <c r="D436" i="5"/>
  <c r="J435" i="5"/>
  <c r="F435" i="5"/>
  <c r="L434" i="5"/>
  <c r="H434" i="5"/>
  <c r="D434" i="5"/>
  <c r="J433" i="5"/>
  <c r="F433" i="5"/>
  <c r="L432" i="5"/>
  <c r="H432" i="5"/>
  <c r="D432" i="5"/>
  <c r="J431" i="5"/>
  <c r="F431" i="5"/>
  <c r="L430" i="5"/>
  <c r="H430" i="5"/>
  <c r="D430" i="5"/>
  <c r="J429" i="5"/>
  <c r="F429" i="5"/>
  <c r="L428" i="5"/>
  <c r="H428" i="5"/>
  <c r="D428" i="5"/>
  <c r="J427" i="5"/>
  <c r="F427" i="5"/>
  <c r="J436" i="5"/>
  <c r="F436" i="5"/>
  <c r="L435" i="5"/>
  <c r="H435" i="5"/>
  <c r="D435" i="5"/>
  <c r="J434" i="5"/>
  <c r="F434" i="5"/>
  <c r="L433" i="5"/>
  <c r="H433" i="5"/>
  <c r="D433" i="5"/>
  <c r="J432" i="5"/>
  <c r="F432" i="5"/>
  <c r="L431" i="5"/>
  <c r="H431" i="5"/>
  <c r="D431" i="5"/>
  <c r="J430" i="5"/>
  <c r="F430" i="5"/>
  <c r="L429" i="5"/>
  <c r="H429" i="5"/>
  <c r="D429" i="5"/>
  <c r="J428" i="5"/>
  <c r="F428" i="5"/>
  <c r="L427" i="5"/>
  <c r="H427" i="5"/>
  <c r="D427" i="5"/>
  <c r="G436" i="5"/>
  <c r="I435" i="5"/>
  <c r="K434" i="5"/>
  <c r="M433" i="5"/>
  <c r="E433" i="5"/>
  <c r="G432" i="5"/>
  <c r="I431" i="5"/>
  <c r="K430" i="5"/>
  <c r="M429" i="5"/>
  <c r="E429" i="5"/>
  <c r="G428" i="5"/>
  <c r="I427" i="5"/>
  <c r="M436" i="5"/>
  <c r="E436" i="5"/>
  <c r="G435" i="5"/>
  <c r="I434" i="5"/>
  <c r="K433" i="5"/>
  <c r="M432" i="5"/>
  <c r="E432" i="5"/>
  <c r="G431" i="5"/>
  <c r="I430" i="5"/>
  <c r="K429" i="5"/>
  <c r="M428" i="5"/>
  <c r="E428" i="5"/>
  <c r="G427" i="5"/>
  <c r="K436" i="5"/>
  <c r="M435" i="5"/>
  <c r="E435" i="5"/>
  <c r="G434" i="5"/>
  <c r="I433" i="5"/>
  <c r="K432" i="5"/>
  <c r="M431" i="5"/>
  <c r="E431" i="5"/>
  <c r="G430" i="5"/>
  <c r="I429" i="5"/>
  <c r="K428" i="5"/>
  <c r="M427" i="5"/>
  <c r="E427" i="5"/>
  <c r="I436" i="5"/>
  <c r="K435" i="5"/>
  <c r="M434" i="5"/>
  <c r="E434" i="5"/>
  <c r="G433" i="5"/>
  <c r="I432" i="5"/>
  <c r="K431" i="5"/>
  <c r="M430" i="5"/>
  <c r="E430" i="5"/>
  <c r="G429" i="5"/>
  <c r="I428" i="5"/>
  <c r="K427" i="5"/>
  <c r="G273" i="5"/>
  <c r="D277" i="5"/>
  <c r="L278" i="5"/>
  <c r="G272" i="5"/>
  <c r="H270" i="5"/>
  <c r="J270" i="5"/>
  <c r="K274" i="5"/>
  <c r="L275" i="5"/>
  <c r="D274" i="5"/>
  <c r="I274" i="5"/>
  <c r="F278" i="5"/>
  <c r="H269" i="5"/>
  <c r="I273" i="5"/>
  <c r="F275" i="5"/>
  <c r="L271" i="5"/>
  <c r="K275" i="5"/>
  <c r="G269" i="5"/>
  <c r="L272" i="5"/>
  <c r="M275" i="5"/>
  <c r="I269" i="5"/>
  <c r="D273" i="5"/>
  <c r="F271" i="5"/>
  <c r="J277" i="5"/>
  <c r="J275" i="5"/>
  <c r="E277" i="5"/>
  <c r="K270" i="5"/>
  <c r="F274" i="5"/>
  <c r="E278" i="5"/>
  <c r="K271" i="5"/>
  <c r="F273" i="5"/>
  <c r="G278" i="5"/>
  <c r="M271" i="5"/>
  <c r="H275" i="5"/>
  <c r="D269" i="5"/>
  <c r="M272" i="5"/>
  <c r="D278" i="5"/>
  <c r="H272" i="5"/>
  <c r="E273" i="5"/>
  <c r="J276" i="5"/>
  <c r="F270" i="5"/>
  <c r="E274" i="5"/>
  <c r="J273" i="5"/>
  <c r="F277" i="5"/>
  <c r="G274" i="5"/>
  <c r="L277" i="5"/>
  <c r="H271" i="5"/>
  <c r="E272" i="5"/>
  <c r="L269" i="5"/>
  <c r="I278" i="5"/>
  <c r="I275" i="5"/>
  <c r="E269" i="5"/>
  <c r="J272" i="5"/>
  <c r="I276" i="5"/>
  <c r="E270" i="5"/>
  <c r="D276" i="5"/>
  <c r="K276" i="5"/>
  <c r="G270" i="5"/>
  <c r="L273" i="5"/>
  <c r="K277" i="5"/>
  <c r="G271" i="5"/>
  <c r="J271" i="5"/>
  <c r="M277" i="5"/>
  <c r="I271" i="5"/>
  <c r="D275" i="5"/>
  <c r="M278" i="5"/>
  <c r="I272" i="5"/>
  <c r="H276" i="5"/>
  <c r="L270" i="5"/>
  <c r="K272" i="5"/>
  <c r="F276" i="5"/>
  <c r="G275" i="5"/>
  <c r="F269" i="5"/>
  <c r="K273" i="5"/>
  <c r="L274" i="5"/>
  <c r="M273" i="5"/>
  <c r="H277" i="5"/>
  <c r="D271" i="5"/>
  <c r="M274" i="5"/>
  <c r="L276" i="5"/>
  <c r="J269" i="5"/>
  <c r="E275" i="5"/>
  <c r="J278" i="5"/>
  <c r="F272" i="5"/>
  <c r="E276" i="5"/>
  <c r="K269" i="5"/>
  <c r="H274" i="5"/>
  <c r="G276" i="5"/>
  <c r="M269" i="5"/>
  <c r="H273" i="5"/>
  <c r="G277" i="5"/>
  <c r="M270" i="5"/>
  <c r="D270" i="5"/>
  <c r="I277" i="5"/>
  <c r="E271" i="5"/>
  <c r="J274" i="5"/>
  <c r="H278" i="5"/>
  <c r="M276" i="5"/>
  <c r="D272" i="5"/>
  <c r="I270" i="5"/>
  <c r="B303" i="5"/>
  <c r="B305" i="5"/>
  <c r="B308" i="5"/>
  <c r="E308" i="5" s="1"/>
  <c r="B309" i="5"/>
  <c r="B312" i="5"/>
  <c r="B310" i="5"/>
  <c r="B304" i="5"/>
  <c r="E304" i="5" s="1"/>
  <c r="B307" i="5"/>
  <c r="E307" i="5" s="1"/>
  <c r="B306" i="5"/>
  <c r="B311" i="5"/>
  <c r="F380" i="5"/>
  <c r="H379" i="5"/>
  <c r="D379" i="5"/>
  <c r="F378" i="5"/>
  <c r="H377" i="5"/>
  <c r="D377" i="5"/>
  <c r="F376" i="5"/>
  <c r="H375" i="5"/>
  <c r="D375" i="5"/>
  <c r="F374" i="5"/>
  <c r="H373" i="5"/>
  <c r="D373" i="5"/>
  <c r="F372" i="5"/>
  <c r="H371" i="5"/>
  <c r="D371" i="5"/>
  <c r="I380" i="5"/>
  <c r="E380" i="5"/>
  <c r="G379" i="5"/>
  <c r="I378" i="5"/>
  <c r="E378" i="5"/>
  <c r="G377" i="5"/>
  <c r="I376" i="5"/>
  <c r="E376" i="5"/>
  <c r="G375" i="5"/>
  <c r="I374" i="5"/>
  <c r="E374" i="5"/>
  <c r="G373" i="5"/>
  <c r="I372" i="5"/>
  <c r="E372" i="5"/>
  <c r="G371" i="5"/>
  <c r="H380" i="5"/>
  <c r="D380" i="5"/>
  <c r="F379" i="5"/>
  <c r="H378" i="5"/>
  <c r="D378" i="5"/>
  <c r="F377" i="5"/>
  <c r="H376" i="5"/>
  <c r="D376" i="5"/>
  <c r="F375" i="5"/>
  <c r="H374" i="5"/>
  <c r="D374" i="5"/>
  <c r="F373" i="5"/>
  <c r="H372" i="5"/>
  <c r="D372" i="5"/>
  <c r="F371" i="5"/>
  <c r="E379" i="5"/>
  <c r="G376" i="5"/>
  <c r="I373" i="5"/>
  <c r="E371" i="5"/>
  <c r="G380" i="5"/>
  <c r="I377" i="5"/>
  <c r="E375" i="5"/>
  <c r="G374" i="5"/>
  <c r="G378" i="5"/>
  <c r="I375" i="5"/>
  <c r="E373" i="5"/>
  <c r="G372" i="5"/>
  <c r="I379" i="5"/>
  <c r="E377" i="5"/>
  <c r="I371" i="5"/>
  <c r="B368" i="5"/>
  <c r="B364" i="5"/>
  <c r="B360" i="5"/>
  <c r="B367" i="5"/>
  <c r="B363" i="5"/>
  <c r="B366" i="5"/>
  <c r="B362" i="5"/>
  <c r="B365" i="5"/>
  <c r="B361" i="5"/>
  <c r="B369" i="5"/>
  <c r="E389" i="5"/>
  <c r="E391" i="5"/>
  <c r="E387" i="5"/>
  <c r="E383" i="5"/>
  <c r="E386" i="5"/>
  <c r="E382" i="5"/>
  <c r="B289" i="5"/>
  <c r="B285" i="5"/>
  <c r="B281" i="5"/>
  <c r="B288" i="5"/>
  <c r="B284" i="5"/>
  <c r="B287" i="5"/>
  <c r="B283" i="5"/>
  <c r="B290" i="5"/>
  <c r="B286" i="5"/>
  <c r="B282" i="5"/>
  <c r="F301" i="5"/>
  <c r="H300" i="5"/>
  <c r="D300" i="5"/>
  <c r="F299" i="5"/>
  <c r="H298" i="5"/>
  <c r="D298" i="5"/>
  <c r="F297" i="5"/>
  <c r="H296" i="5"/>
  <c r="D296" i="5"/>
  <c r="F295" i="5"/>
  <c r="H294" i="5"/>
  <c r="D294" i="5"/>
  <c r="F293" i="5"/>
  <c r="H292" i="5"/>
  <c r="D292" i="5"/>
  <c r="I301" i="5"/>
  <c r="E301" i="5"/>
  <c r="G300" i="5"/>
  <c r="I299" i="5"/>
  <c r="E299" i="5"/>
  <c r="G298" i="5"/>
  <c r="I297" i="5"/>
  <c r="E297" i="5"/>
  <c r="G296" i="5"/>
  <c r="I295" i="5"/>
  <c r="E295" i="5"/>
  <c r="G294" i="5"/>
  <c r="I293" i="5"/>
  <c r="E293" i="5"/>
  <c r="G292" i="5"/>
  <c r="H301" i="5"/>
  <c r="D301" i="5"/>
  <c r="F300" i="5"/>
  <c r="H299" i="5"/>
  <c r="D299" i="5"/>
  <c r="F298" i="5"/>
  <c r="H297" i="5"/>
  <c r="D297" i="5"/>
  <c r="F296" i="5"/>
  <c r="H295" i="5"/>
  <c r="D295" i="5"/>
  <c r="F294" i="5"/>
  <c r="H293" i="5"/>
  <c r="D293" i="5"/>
  <c r="F292" i="5"/>
  <c r="G299" i="5"/>
  <c r="I296" i="5"/>
  <c r="E294" i="5"/>
  <c r="G301" i="5"/>
  <c r="I298" i="5"/>
  <c r="E296" i="5"/>
  <c r="G293" i="5"/>
  <c r="I300" i="5"/>
  <c r="E298" i="5"/>
  <c r="G295" i="5"/>
  <c r="I292" i="5"/>
  <c r="E300" i="5"/>
  <c r="G297" i="5"/>
  <c r="I294" i="5"/>
  <c r="E292" i="5"/>
  <c r="E309" i="5"/>
  <c r="L301" i="5" s="1"/>
  <c r="E233" i="5"/>
  <c r="E231" i="5"/>
  <c r="E225" i="5"/>
  <c r="L203" i="5"/>
  <c r="E226" i="5"/>
  <c r="L213" i="5" a="1"/>
  <c r="P608" i="5" l="1"/>
  <c r="P609" i="5" s="1"/>
  <c r="L608" i="5"/>
  <c r="L609" i="5" s="1"/>
  <c r="O608" i="5"/>
  <c r="O609" i="5" s="1"/>
  <c r="N608" i="5"/>
  <c r="N609" i="5" s="1"/>
  <c r="L616" i="5" s="1"/>
  <c r="O617" i="5" s="1"/>
  <c r="M608" i="5"/>
  <c r="M609" i="5" s="1"/>
  <c r="Q608" i="5"/>
  <c r="Q609" i="5" s="1"/>
  <c r="N529" i="5"/>
  <c r="N530" i="5" s="1"/>
  <c r="L537" i="5" s="1"/>
  <c r="O538" i="5" s="1"/>
  <c r="P529" i="5"/>
  <c r="P530" i="5" s="1"/>
  <c r="O529" i="5"/>
  <c r="O530" i="5" s="1"/>
  <c r="Q529" i="5"/>
  <c r="Q530" i="5" s="1"/>
  <c r="L529" i="5"/>
  <c r="L530" i="5" s="1"/>
  <c r="M529" i="5"/>
  <c r="M530" i="5" s="1"/>
  <c r="L440" i="5"/>
  <c r="L450" i="5" a="1"/>
  <c r="P450" i="5" s="1"/>
  <c r="P451" i="5" s="1"/>
  <c r="E388" i="5"/>
  <c r="E390" i="5"/>
  <c r="E385" i="5"/>
  <c r="L371" i="5" a="1"/>
  <c r="Q371" i="5" s="1"/>
  <c r="Q372" i="5" s="1"/>
  <c r="L361" i="5"/>
  <c r="E384" i="5"/>
  <c r="E311" i="5"/>
  <c r="E303" i="5"/>
  <c r="E305" i="5"/>
  <c r="E306" i="5"/>
  <c r="D348" i="5" a="1"/>
  <c r="E312" i="5"/>
  <c r="E310" i="5"/>
  <c r="L282" i="5"/>
  <c r="L292" i="5" a="1"/>
  <c r="O213" i="5"/>
  <c r="O214" i="5" s="1"/>
  <c r="O222" i="5" s="1"/>
  <c r="N213" i="5"/>
  <c r="N214" i="5" s="1"/>
  <c r="Q213" i="5"/>
  <c r="Q214" i="5" s="1"/>
  <c r="M213" i="5"/>
  <c r="M214" i="5" s="1"/>
  <c r="P213" i="5"/>
  <c r="P214" i="5" s="1"/>
  <c r="L213" i="5"/>
  <c r="L214" i="5" s="1"/>
  <c r="K628" i="5" l="1"/>
  <c r="K549" i="5"/>
  <c r="O450" i="5"/>
  <c r="O451" i="5" s="1"/>
  <c r="L450" i="5"/>
  <c r="L451" i="5" s="1"/>
  <c r="O459" i="5" s="1"/>
  <c r="Q450" i="5"/>
  <c r="Q451" i="5" s="1"/>
  <c r="M450" i="5"/>
  <c r="M451" i="5" s="1"/>
  <c r="N450" i="5"/>
  <c r="N451" i="5" s="1"/>
  <c r="K470" i="5"/>
  <c r="L371" i="5"/>
  <c r="L372" i="5" s="1"/>
  <c r="N371" i="5"/>
  <c r="N372" i="5" s="1"/>
  <c r="P371" i="5"/>
  <c r="P372" i="5" s="1"/>
  <c r="O371" i="5"/>
  <c r="O372" i="5" s="1"/>
  <c r="M371" i="5"/>
  <c r="M372" i="5" s="1"/>
  <c r="K391" i="5" s="1"/>
  <c r="I356" i="5"/>
  <c r="M354" i="5"/>
  <c r="G353" i="5"/>
  <c r="K351" i="5"/>
  <c r="E350" i="5"/>
  <c r="I348" i="5"/>
  <c r="E357" i="5"/>
  <c r="I355" i="5"/>
  <c r="M353" i="5"/>
  <c r="G352" i="5"/>
  <c r="K350" i="5"/>
  <c r="E349" i="5"/>
  <c r="D357" i="5"/>
  <c r="L353" i="5"/>
  <c r="J350" i="5"/>
  <c r="H357" i="5"/>
  <c r="F354" i="5"/>
  <c r="D351" i="5"/>
  <c r="H356" i="5"/>
  <c r="D350" i="5"/>
  <c r="D356" i="5"/>
  <c r="L352" i="5"/>
  <c r="J349" i="5"/>
  <c r="J355" i="5"/>
  <c r="F349" i="5"/>
  <c r="K357" i="5"/>
  <c r="E356" i="5"/>
  <c r="I354" i="5"/>
  <c r="M352" i="5"/>
  <c r="G351" i="5"/>
  <c r="K349" i="5"/>
  <c r="E348" i="5"/>
  <c r="K356" i="5"/>
  <c r="E355" i="5"/>
  <c r="I353" i="5"/>
  <c r="M351" i="5"/>
  <c r="G350" i="5"/>
  <c r="K348" i="5"/>
  <c r="F356" i="5"/>
  <c r="D353" i="5"/>
  <c r="L349" i="5"/>
  <c r="J356" i="5"/>
  <c r="H353" i="5"/>
  <c r="F350" i="5"/>
  <c r="L354" i="5"/>
  <c r="H348" i="5"/>
  <c r="F355" i="5"/>
  <c r="D352" i="5"/>
  <c r="L348" i="5"/>
  <c r="D354" i="5"/>
  <c r="G357" i="5"/>
  <c r="K355" i="5"/>
  <c r="E354" i="5"/>
  <c r="I352" i="5"/>
  <c r="M350" i="5"/>
  <c r="G349" i="5"/>
  <c r="M357" i="5"/>
  <c r="G356" i="5"/>
  <c r="K354" i="5"/>
  <c r="E353" i="5"/>
  <c r="I351" i="5"/>
  <c r="M349" i="5"/>
  <c r="G348" i="5"/>
  <c r="H355" i="5"/>
  <c r="F352" i="5"/>
  <c r="D349" i="5"/>
  <c r="L355" i="5"/>
  <c r="J352" i="5"/>
  <c r="H349" i="5"/>
  <c r="F353" i="5"/>
  <c r="J357" i="5"/>
  <c r="H354" i="5"/>
  <c r="F351" i="5"/>
  <c r="D348" i="5"/>
  <c r="H352" i="5"/>
  <c r="M356" i="5"/>
  <c r="G355" i="5"/>
  <c r="K353" i="5"/>
  <c r="E352" i="5"/>
  <c r="I350" i="5"/>
  <c r="M348" i="5"/>
  <c r="I357" i="5"/>
  <c r="M355" i="5"/>
  <c r="G354" i="5"/>
  <c r="K352" i="5"/>
  <c r="E351" i="5"/>
  <c r="I349" i="5"/>
  <c r="L357" i="5"/>
  <c r="J354" i="5"/>
  <c r="H351" i="5"/>
  <c r="F348" i="5"/>
  <c r="D355" i="5"/>
  <c r="L351" i="5"/>
  <c r="J348" i="5"/>
  <c r="J351" i="5"/>
  <c r="L356" i="5"/>
  <c r="J353" i="5"/>
  <c r="H350" i="5"/>
  <c r="F357" i="5"/>
  <c r="L350" i="5"/>
  <c r="O380" i="5"/>
  <c r="O292" i="5"/>
  <c r="O293" i="5" s="1"/>
  <c r="N292" i="5"/>
  <c r="N293" i="5" s="1"/>
  <c r="Q292" i="5"/>
  <c r="Q293" i="5" s="1"/>
  <c r="M292" i="5"/>
  <c r="M293" i="5" s="1"/>
  <c r="L300" i="5" s="1"/>
  <c r="L292" i="5"/>
  <c r="L293" i="5" s="1"/>
  <c r="P292" i="5"/>
  <c r="P293" i="5" s="1"/>
  <c r="K233" i="5"/>
  <c r="O301" i="5" l="1"/>
  <c r="K312" i="5"/>
  <c r="F132" i="5" l="1"/>
  <c r="F131" i="5"/>
  <c r="F130" i="5"/>
  <c r="F129" i="5"/>
  <c r="F128" i="5"/>
  <c r="F127" i="5"/>
  <c r="F126" i="5"/>
  <c r="F125" i="5"/>
  <c r="F124" i="5"/>
  <c r="F123" i="5"/>
  <c r="I132" i="5"/>
  <c r="H132" i="5"/>
  <c r="I131" i="5"/>
  <c r="H131" i="5"/>
  <c r="I130" i="5"/>
  <c r="H130" i="5"/>
  <c r="I129" i="5"/>
  <c r="H129" i="5"/>
  <c r="I128" i="5"/>
  <c r="H128" i="5"/>
  <c r="I127" i="5"/>
  <c r="H127" i="5"/>
  <c r="I126" i="5"/>
  <c r="H126" i="5"/>
  <c r="I125" i="5"/>
  <c r="H125" i="5"/>
  <c r="I124" i="5"/>
  <c r="H124" i="5"/>
  <c r="I123" i="5"/>
  <c r="H123" i="5"/>
  <c r="G132" i="5"/>
  <c r="G131" i="5"/>
  <c r="G130" i="5"/>
  <c r="G129" i="5"/>
  <c r="G128" i="5"/>
  <c r="G127" i="5"/>
  <c r="G126" i="5"/>
  <c r="G125" i="5"/>
  <c r="G124" i="5"/>
  <c r="G123" i="5"/>
  <c r="E132" i="5"/>
  <c r="E131" i="5"/>
  <c r="E130" i="5"/>
  <c r="E129" i="5"/>
  <c r="E128" i="5"/>
  <c r="E127" i="5"/>
  <c r="E126" i="5"/>
  <c r="E125" i="5"/>
  <c r="E124" i="5"/>
  <c r="E123" i="5"/>
  <c r="D132" i="5"/>
  <c r="D131" i="5"/>
  <c r="D130" i="5"/>
  <c r="D129" i="5"/>
  <c r="D128" i="5"/>
  <c r="D127" i="5"/>
  <c r="D126" i="5"/>
  <c r="D125" i="5"/>
  <c r="D124" i="5"/>
  <c r="D123" i="5"/>
  <c r="I87" i="5"/>
  <c r="I86" i="5"/>
  <c r="I85" i="5"/>
  <c r="I84" i="5"/>
  <c r="I83" i="5"/>
  <c r="I82" i="5"/>
  <c r="I81" i="5"/>
  <c r="I80" i="5"/>
  <c r="I79" i="5"/>
  <c r="I78" i="5"/>
  <c r="M87" i="5"/>
  <c r="L87" i="5"/>
  <c r="K87" i="5"/>
  <c r="J87" i="5"/>
  <c r="H87" i="5"/>
  <c r="G87" i="5"/>
  <c r="F87" i="5"/>
  <c r="E87" i="5"/>
  <c r="M86" i="5"/>
  <c r="L86" i="5"/>
  <c r="K86" i="5"/>
  <c r="J86" i="5"/>
  <c r="H86" i="5"/>
  <c r="G86" i="5"/>
  <c r="F86" i="5"/>
  <c r="E86" i="5"/>
  <c r="M85" i="5"/>
  <c r="L85" i="5"/>
  <c r="K85" i="5"/>
  <c r="J85" i="5"/>
  <c r="H85" i="5"/>
  <c r="G85" i="5"/>
  <c r="F85" i="5"/>
  <c r="E85" i="5"/>
  <c r="M84" i="5"/>
  <c r="L84" i="5"/>
  <c r="K84" i="5"/>
  <c r="J84" i="5"/>
  <c r="H84" i="5"/>
  <c r="G84" i="5"/>
  <c r="F84" i="5"/>
  <c r="E84" i="5"/>
  <c r="M83" i="5"/>
  <c r="L83" i="5"/>
  <c r="K83" i="5"/>
  <c r="J83" i="5"/>
  <c r="H83" i="5"/>
  <c r="G83" i="5"/>
  <c r="F83" i="5"/>
  <c r="E83" i="5"/>
  <c r="M82" i="5"/>
  <c r="L82" i="5"/>
  <c r="K82" i="5"/>
  <c r="J82" i="5"/>
  <c r="H82" i="5"/>
  <c r="G82" i="5"/>
  <c r="F82" i="5"/>
  <c r="E82" i="5"/>
  <c r="M81" i="5"/>
  <c r="L81" i="5"/>
  <c r="K81" i="5"/>
  <c r="J81" i="5"/>
  <c r="H81" i="5"/>
  <c r="G81" i="5"/>
  <c r="F81" i="5"/>
  <c r="E81" i="5"/>
  <c r="M80" i="5"/>
  <c r="L80" i="5"/>
  <c r="K80" i="5"/>
  <c r="J80" i="5"/>
  <c r="H80" i="5"/>
  <c r="G80" i="5"/>
  <c r="F80" i="5"/>
  <c r="E80" i="5"/>
  <c r="M79" i="5"/>
  <c r="L79" i="5"/>
  <c r="K79" i="5"/>
  <c r="J79" i="5"/>
  <c r="H79" i="5"/>
  <c r="G79" i="5"/>
  <c r="F79" i="5"/>
  <c r="E79" i="5"/>
  <c r="M78" i="5"/>
  <c r="L78" i="5"/>
  <c r="K78" i="5"/>
  <c r="J78" i="5"/>
  <c r="H78" i="5"/>
  <c r="G78" i="5"/>
  <c r="F78" i="5"/>
  <c r="E78" i="5"/>
  <c r="D87" i="5"/>
  <c r="D86" i="5"/>
  <c r="D85" i="5"/>
  <c r="D84" i="5"/>
  <c r="D83" i="5"/>
  <c r="D82" i="5"/>
  <c r="D81" i="5"/>
  <c r="D80" i="5"/>
  <c r="D79" i="5"/>
  <c r="D78" i="5"/>
  <c r="D31" i="5"/>
  <c r="D30" i="5"/>
  <c r="D29" i="5"/>
  <c r="D28" i="5"/>
  <c r="D27" i="5"/>
  <c r="D26" i="5"/>
  <c r="D25" i="5"/>
  <c r="D24" i="5"/>
  <c r="D23" i="5"/>
  <c r="E22" i="5"/>
  <c r="D22" i="5"/>
  <c r="M31" i="5"/>
  <c r="L31" i="5"/>
  <c r="K31" i="5"/>
  <c r="J31" i="5"/>
  <c r="I31" i="5"/>
  <c r="H31" i="5"/>
  <c r="G31" i="5"/>
  <c r="F31" i="5"/>
  <c r="E31" i="5"/>
  <c r="M30" i="5"/>
  <c r="L30" i="5"/>
  <c r="K30" i="5"/>
  <c r="J30" i="5"/>
  <c r="I30" i="5"/>
  <c r="H30" i="5"/>
  <c r="G30" i="5"/>
  <c r="F30" i="5"/>
  <c r="E30" i="5"/>
  <c r="M29" i="5"/>
  <c r="L29" i="5"/>
  <c r="K29" i="5"/>
  <c r="J29" i="5"/>
  <c r="I29" i="5"/>
  <c r="H29" i="5"/>
  <c r="G29" i="5"/>
  <c r="F29" i="5"/>
  <c r="E29" i="5"/>
  <c r="M28" i="5"/>
  <c r="L28" i="5"/>
  <c r="K28" i="5"/>
  <c r="J28" i="5"/>
  <c r="I28" i="5"/>
  <c r="H28" i="5"/>
  <c r="G28" i="5"/>
  <c r="F28" i="5"/>
  <c r="E28" i="5"/>
  <c r="M27" i="5"/>
  <c r="L27" i="5"/>
  <c r="K27" i="5"/>
  <c r="J27" i="5"/>
  <c r="I27" i="5"/>
  <c r="H27" i="5"/>
  <c r="G27" i="5"/>
  <c r="F27" i="5"/>
  <c r="E27" i="5"/>
  <c r="M26" i="5"/>
  <c r="L26" i="5"/>
  <c r="K26" i="5"/>
  <c r="J26" i="5"/>
  <c r="I26" i="5"/>
  <c r="H26" i="5"/>
  <c r="G26" i="5"/>
  <c r="F26" i="5"/>
  <c r="E26" i="5"/>
  <c r="M25" i="5"/>
  <c r="L25" i="5"/>
  <c r="K25" i="5"/>
  <c r="J25" i="5"/>
  <c r="I25" i="5"/>
  <c r="H25" i="5"/>
  <c r="G25" i="5"/>
  <c r="F25" i="5"/>
  <c r="E25" i="5"/>
  <c r="M24" i="5"/>
  <c r="L24" i="5"/>
  <c r="K24" i="5"/>
  <c r="J24" i="5"/>
  <c r="I24" i="5"/>
  <c r="H24" i="5"/>
  <c r="G24" i="5"/>
  <c r="F24" i="5"/>
  <c r="E24" i="5"/>
  <c r="M23" i="5"/>
  <c r="L23" i="5"/>
  <c r="K23" i="5"/>
  <c r="J23" i="5"/>
  <c r="I23" i="5"/>
  <c r="H23" i="5"/>
  <c r="G23" i="5"/>
  <c r="F23" i="5"/>
  <c r="E23" i="5"/>
  <c r="M22" i="5"/>
  <c r="L22" i="5"/>
  <c r="K22" i="5"/>
  <c r="J22" i="5"/>
  <c r="I22" i="5"/>
  <c r="H22" i="5"/>
  <c r="G22" i="5"/>
  <c r="F22" i="5"/>
  <c r="D77" i="5" a="1"/>
  <c r="J77" i="5" s="1"/>
  <c r="R7" i="5"/>
  <c r="N6" i="5"/>
  <c r="S44" i="5" s="1"/>
  <c r="M6" i="5"/>
  <c r="R123" i="5" s="1"/>
  <c r="L6" i="5"/>
  <c r="K6" i="5"/>
  <c r="P44" i="5" s="1"/>
  <c r="J6" i="5"/>
  <c r="O123" i="5" s="1"/>
  <c r="I6" i="5"/>
  <c r="N123" i="5" s="1"/>
  <c r="H6" i="5"/>
  <c r="M44" i="5" s="1"/>
  <c r="G6" i="5"/>
  <c r="L44" i="5" s="1"/>
  <c r="F6" i="5"/>
  <c r="Q47" i="5" s="1"/>
  <c r="E6" i="5"/>
  <c r="P47" i="5" s="1"/>
  <c r="D6" i="5"/>
  <c r="O47" i="5" s="1"/>
  <c r="C6" i="5"/>
  <c r="B6" i="5"/>
  <c r="M47" i="5" s="1"/>
  <c r="A6" i="5"/>
  <c r="L47" i="5" s="1"/>
  <c r="P4" i="5"/>
  <c r="P6" i="5" s="1"/>
  <c r="U44" i="5" s="1"/>
  <c r="O4" i="5"/>
  <c r="O6" i="5" s="1"/>
  <c r="T44" i="5" s="1"/>
  <c r="S123" i="5" l="1"/>
  <c r="M127" i="5"/>
  <c r="O44" i="5"/>
  <c r="N44" i="5"/>
  <c r="T123" i="5"/>
  <c r="O127" i="5"/>
  <c r="N47" i="5"/>
  <c r="Q123" i="5"/>
  <c r="R44" i="5"/>
  <c r="L123" i="5"/>
  <c r="P123" i="5"/>
  <c r="U123" i="5"/>
  <c r="P127" i="5"/>
  <c r="Q44" i="5"/>
  <c r="N127" i="5"/>
  <c r="M123" i="5"/>
  <c r="L127" i="5"/>
  <c r="Q127" i="5"/>
  <c r="D89" i="5" a="1"/>
  <c r="M98" i="5" s="1"/>
  <c r="D77" i="5"/>
  <c r="F77" i="5"/>
  <c r="L77" i="5"/>
  <c r="K77" i="5"/>
  <c r="G77" i="5"/>
  <c r="M77" i="5"/>
  <c r="I77" i="5"/>
  <c r="E77" i="5"/>
  <c r="H77" i="5"/>
  <c r="D21" i="5" a="1"/>
  <c r="D21" i="5" s="1"/>
  <c r="K93" i="5" l="1"/>
  <c r="L90" i="5"/>
  <c r="I98" i="5"/>
  <c r="J95" i="5"/>
  <c r="M96" i="5"/>
  <c r="I90" i="5"/>
  <c r="D94" i="5"/>
  <c r="F97" i="5"/>
  <c r="E92" i="5"/>
  <c r="F89" i="5"/>
  <c r="G95" i="5"/>
  <c r="L98" i="5"/>
  <c r="H92" i="5"/>
  <c r="H97" i="5"/>
  <c r="F94" i="5"/>
  <c r="D91" i="5"/>
  <c r="M95" i="5"/>
  <c r="E97" i="5"/>
  <c r="M93" i="5"/>
  <c r="K90" i="5"/>
  <c r="G94" i="5"/>
  <c r="L97" i="5"/>
  <c r="J94" i="5"/>
  <c r="H91" i="5"/>
  <c r="K96" i="5"/>
  <c r="E98" i="5"/>
  <c r="I96" i="5"/>
  <c r="M94" i="5"/>
  <c r="G93" i="5"/>
  <c r="K91" i="5"/>
  <c r="E90" i="5"/>
  <c r="H98" i="5"/>
  <c r="L96" i="5"/>
  <c r="F95" i="5"/>
  <c r="J93" i="5"/>
  <c r="D92" i="5"/>
  <c r="H90" i="5"/>
  <c r="K98" i="5"/>
  <c r="J96" i="5"/>
  <c r="H93" i="5"/>
  <c r="F90" i="5"/>
  <c r="I93" i="5"/>
  <c r="G96" i="5"/>
  <c r="E93" i="5"/>
  <c r="M89" i="5"/>
  <c r="M91" i="5"/>
  <c r="D97" i="5"/>
  <c r="L93" i="5"/>
  <c r="J90" i="5"/>
  <c r="E95" i="5"/>
  <c r="K97" i="5"/>
  <c r="E96" i="5"/>
  <c r="I94" i="5"/>
  <c r="M92" i="5"/>
  <c r="G91" i="5"/>
  <c r="K89" i="5"/>
  <c r="D98" i="5"/>
  <c r="H96" i="5"/>
  <c r="L94" i="5"/>
  <c r="F93" i="5"/>
  <c r="J91" i="5"/>
  <c r="D90" i="5"/>
  <c r="L95" i="5"/>
  <c r="J92" i="5"/>
  <c r="H89" i="5"/>
  <c r="E91" i="5"/>
  <c r="I95" i="5"/>
  <c r="G92" i="5"/>
  <c r="E89" i="5"/>
  <c r="I89" i="5"/>
  <c r="F96" i="5"/>
  <c r="D93" i="5"/>
  <c r="L89" i="5"/>
  <c r="K92" i="5"/>
  <c r="G97" i="5"/>
  <c r="K95" i="5"/>
  <c r="E94" i="5"/>
  <c r="I92" i="5"/>
  <c r="M90" i="5"/>
  <c r="G89" i="5"/>
  <c r="J97" i="5"/>
  <c r="D96" i="5"/>
  <c r="H94" i="5"/>
  <c r="L92" i="5"/>
  <c r="F91" i="5"/>
  <c r="J89" i="5"/>
  <c r="F98" i="5"/>
  <c r="D95" i="5"/>
  <c r="L91" i="5"/>
  <c r="G98" i="5"/>
  <c r="M97" i="5"/>
  <c r="K94" i="5"/>
  <c r="I91" i="5"/>
  <c r="I97" i="5"/>
  <c r="J98" i="5"/>
  <c r="H95" i="5"/>
  <c r="F92" i="5"/>
  <c r="D89" i="5"/>
  <c r="G90" i="5"/>
  <c r="K21" i="5"/>
  <c r="M21" i="5"/>
  <c r="I21" i="5"/>
  <c r="E21" i="5"/>
  <c r="G21" i="5"/>
  <c r="J21" i="5"/>
  <c r="F21" i="5"/>
  <c r="L21" i="5"/>
  <c r="H21" i="5"/>
  <c r="I53" i="5"/>
  <c r="H53" i="5"/>
  <c r="G53" i="5"/>
  <c r="F53" i="5"/>
  <c r="E53" i="5"/>
  <c r="D53" i="5"/>
  <c r="I52" i="5"/>
  <c r="H52" i="5"/>
  <c r="G52" i="5"/>
  <c r="F52" i="5"/>
  <c r="E52" i="5"/>
  <c r="D52" i="5"/>
  <c r="I51" i="5"/>
  <c r="H51" i="5"/>
  <c r="G51" i="5"/>
  <c r="F51" i="5"/>
  <c r="E51" i="5"/>
  <c r="D51" i="5"/>
  <c r="I50" i="5"/>
  <c r="H50" i="5"/>
  <c r="G50" i="5"/>
  <c r="F50" i="5"/>
  <c r="E50" i="5"/>
  <c r="D50" i="5"/>
  <c r="I49" i="5"/>
  <c r="H49" i="5"/>
  <c r="G49" i="5"/>
  <c r="F49" i="5"/>
  <c r="E49" i="5"/>
  <c r="D49" i="5"/>
  <c r="I48" i="5"/>
  <c r="H48" i="5"/>
  <c r="G48" i="5"/>
  <c r="F48" i="5"/>
  <c r="E48" i="5"/>
  <c r="D48" i="5"/>
  <c r="I47" i="5"/>
  <c r="H47" i="5"/>
  <c r="G47" i="5"/>
  <c r="F47" i="5"/>
  <c r="E47" i="5"/>
  <c r="D47" i="5"/>
  <c r="I46" i="5"/>
  <c r="H46" i="5"/>
  <c r="G46" i="5"/>
  <c r="F46" i="5"/>
  <c r="E46" i="5"/>
  <c r="D46" i="5"/>
  <c r="I45" i="5"/>
  <c r="H45" i="5"/>
  <c r="G45" i="5"/>
  <c r="F45" i="5"/>
  <c r="E45" i="5"/>
  <c r="D45" i="5"/>
  <c r="I44" i="5"/>
  <c r="H44" i="5"/>
  <c r="G44" i="5"/>
  <c r="F44" i="5"/>
  <c r="E44" i="5"/>
  <c r="D44" i="5"/>
  <c r="D33" i="5" a="1"/>
  <c r="D33" i="5" s="1"/>
  <c r="E154" i="5" l="1"/>
  <c r="B123" i="5" a="1"/>
  <c r="B129" i="5" s="1"/>
  <c r="D134" i="5" a="1"/>
  <c r="F142" i="5" s="1"/>
  <c r="I42" i="5"/>
  <c r="K41" i="5"/>
  <c r="M40" i="5"/>
  <c r="E40" i="5"/>
  <c r="G39" i="5"/>
  <c r="I38" i="5"/>
  <c r="K37" i="5"/>
  <c r="M36" i="5"/>
  <c r="K35" i="5"/>
  <c r="M34" i="5"/>
  <c r="E34" i="5"/>
  <c r="G33" i="5"/>
  <c r="L42" i="5"/>
  <c r="H42" i="5"/>
  <c r="D42" i="5"/>
  <c r="J41" i="5"/>
  <c r="F41" i="5"/>
  <c r="L40" i="5"/>
  <c r="H40" i="5"/>
  <c r="D40" i="5"/>
  <c r="J39" i="5"/>
  <c r="F39" i="5"/>
  <c r="L38" i="5"/>
  <c r="H38" i="5"/>
  <c r="D38" i="5"/>
  <c r="J37" i="5"/>
  <c r="F37" i="5"/>
  <c r="L36" i="5"/>
  <c r="H36" i="5"/>
  <c r="D36" i="5"/>
  <c r="J35" i="5"/>
  <c r="F35" i="5"/>
  <c r="L34" i="5"/>
  <c r="H34" i="5"/>
  <c r="D34" i="5"/>
  <c r="J33" i="5"/>
  <c r="F33" i="5"/>
  <c r="M42" i="5"/>
  <c r="E42" i="5"/>
  <c r="G41" i="5"/>
  <c r="I40" i="5"/>
  <c r="K39" i="5"/>
  <c r="M38" i="5"/>
  <c r="E38" i="5"/>
  <c r="G37" i="5"/>
  <c r="I36" i="5"/>
  <c r="E36" i="5"/>
  <c r="G35" i="5"/>
  <c r="I34" i="5"/>
  <c r="K33" i="5"/>
  <c r="K42" i="5"/>
  <c r="G42" i="5"/>
  <c r="M41" i="5"/>
  <c r="I41" i="5"/>
  <c r="E41" i="5"/>
  <c r="K40" i="5"/>
  <c r="G40" i="5"/>
  <c r="M39" i="5"/>
  <c r="I39" i="5"/>
  <c r="E39" i="5"/>
  <c r="K38" i="5"/>
  <c r="G38" i="5"/>
  <c r="M37" i="5"/>
  <c r="I37" i="5"/>
  <c r="E37" i="5"/>
  <c r="K36" i="5"/>
  <c r="G36" i="5"/>
  <c r="M35" i="5"/>
  <c r="I35" i="5"/>
  <c r="E35" i="5"/>
  <c r="K34" i="5"/>
  <c r="G34" i="5"/>
  <c r="M33" i="5"/>
  <c r="I33" i="5"/>
  <c r="E33" i="5"/>
  <c r="J42" i="5"/>
  <c r="F42" i="5"/>
  <c r="L41" i="5"/>
  <c r="H41" i="5"/>
  <c r="D41" i="5"/>
  <c r="J40" i="5"/>
  <c r="F40" i="5"/>
  <c r="L39" i="5"/>
  <c r="H39" i="5"/>
  <c r="D39" i="5"/>
  <c r="J38" i="5"/>
  <c r="F38" i="5"/>
  <c r="L37" i="5"/>
  <c r="H37" i="5"/>
  <c r="D37" i="5"/>
  <c r="J36" i="5"/>
  <c r="F36" i="5"/>
  <c r="L35" i="5"/>
  <c r="H35" i="5"/>
  <c r="D35" i="5"/>
  <c r="J34" i="5"/>
  <c r="F34" i="5"/>
  <c r="L33" i="5"/>
  <c r="H33" i="5"/>
  <c r="F3" i="1"/>
  <c r="B100" i="5" l="1" a="1"/>
  <c r="B100" i="5" s="1"/>
  <c r="E152" i="5"/>
  <c r="E151" i="5"/>
  <c r="E145" i="5"/>
  <c r="E149" i="5"/>
  <c r="E148" i="5"/>
  <c r="E153" i="5"/>
  <c r="E147" i="5"/>
  <c r="E146" i="5"/>
  <c r="B124" i="5"/>
  <c r="B125" i="5"/>
  <c r="B132" i="5"/>
  <c r="B128" i="5"/>
  <c r="B131" i="5"/>
  <c r="B127" i="5"/>
  <c r="B123" i="5"/>
  <c r="B126" i="5"/>
  <c r="E135" i="5"/>
  <c r="D134" i="5"/>
  <c r="I134" i="5"/>
  <c r="E141" i="5"/>
  <c r="F137" i="5"/>
  <c r="E138" i="5"/>
  <c r="H135" i="5"/>
  <c r="D143" i="5"/>
  <c r="I139" i="5"/>
  <c r="E143" i="5"/>
  <c r="G136" i="5"/>
  <c r="D136" i="5"/>
  <c r="F139" i="5"/>
  <c r="H142" i="5"/>
  <c r="I136" i="5"/>
  <c r="E140" i="5"/>
  <c r="G143" i="5"/>
  <c r="H137" i="5"/>
  <c r="D141" i="5"/>
  <c r="G142" i="5"/>
  <c r="I135" i="5"/>
  <c r="I141" i="5"/>
  <c r="H136" i="5"/>
  <c r="D140" i="5"/>
  <c r="E134" i="5"/>
  <c r="G137" i="5"/>
  <c r="I140" i="5"/>
  <c r="D135" i="5"/>
  <c r="F138" i="5"/>
  <c r="H141" i="5"/>
  <c r="B130" i="5"/>
  <c r="F141" i="5"/>
  <c r="E142" i="5"/>
  <c r="D139" i="5"/>
  <c r="G134" i="5"/>
  <c r="G140" i="5"/>
  <c r="I143" i="5"/>
  <c r="H134" i="5"/>
  <c r="H138" i="5"/>
  <c r="D142" i="5"/>
  <c r="G135" i="5"/>
  <c r="G139" i="5"/>
  <c r="I142" i="5"/>
  <c r="F136" i="5"/>
  <c r="F140" i="5"/>
  <c r="H143" i="5"/>
  <c r="E137" i="5"/>
  <c r="I137" i="5"/>
  <c r="G138" i="5"/>
  <c r="E139" i="5"/>
  <c r="F135" i="5"/>
  <c r="D138" i="5"/>
  <c r="H140" i="5"/>
  <c r="F143" i="5"/>
  <c r="E136" i="5"/>
  <c r="I138" i="5"/>
  <c r="G141" i="5"/>
  <c r="F134" i="5"/>
  <c r="D137" i="5"/>
  <c r="H139" i="5"/>
  <c r="D55" i="5" a="1"/>
  <c r="E56" i="5" s="1"/>
  <c r="B44" i="5" a="1"/>
  <c r="B66" i="5" a="1"/>
  <c r="B66" i="5" s="1"/>
  <c r="I15" i="1"/>
  <c r="I14" i="1"/>
  <c r="I13" i="1"/>
  <c r="I12" i="1"/>
  <c r="I11" i="1"/>
  <c r="I10" i="1"/>
  <c r="I9" i="1"/>
  <c r="I8" i="1"/>
  <c r="I7" i="1"/>
  <c r="I6" i="1"/>
  <c r="J13" i="1"/>
  <c r="J12" i="1"/>
  <c r="J11" i="1"/>
  <c r="J10" i="1"/>
  <c r="J9" i="1"/>
  <c r="J8" i="1"/>
  <c r="J7" i="1"/>
  <c r="J6" i="1"/>
  <c r="J15" i="1"/>
  <c r="J14" i="1"/>
  <c r="K10" i="1"/>
  <c r="K9" i="1"/>
  <c r="K6" i="1"/>
  <c r="F5" i="1"/>
  <c r="K5" i="1" s="1"/>
  <c r="F15" i="1"/>
  <c r="F14" i="1"/>
  <c r="F13" i="1"/>
  <c r="F12" i="1"/>
  <c r="F11" i="1"/>
  <c r="F10" i="1"/>
  <c r="F9" i="1"/>
  <c r="F8" i="1"/>
  <c r="F7" i="1"/>
  <c r="F6" i="1"/>
  <c r="B105" i="5" l="1"/>
  <c r="I105" i="5" s="1"/>
  <c r="B107" i="5"/>
  <c r="I107" i="5" s="1"/>
  <c r="B102" i="5"/>
  <c r="B104" i="5"/>
  <c r="I104" i="5" s="1"/>
  <c r="B101" i="5"/>
  <c r="I101" i="5" s="1"/>
  <c r="B109" i="5"/>
  <c r="I109" i="5" s="1"/>
  <c r="B106" i="5"/>
  <c r="E150" i="5"/>
  <c r="B103" i="5"/>
  <c r="I103" i="5" s="1"/>
  <c r="B108" i="5"/>
  <c r="I108" i="5" s="1"/>
  <c r="I100" i="5"/>
  <c r="L134" i="5" a="1"/>
  <c r="M134" i="5" s="1"/>
  <c r="M135" i="5" s="1"/>
  <c r="L124" i="5"/>
  <c r="E66" i="5"/>
  <c r="F62" i="5"/>
  <c r="E62" i="5"/>
  <c r="I63" i="5"/>
  <c r="E64" i="5"/>
  <c r="F57" i="5"/>
  <c r="G56" i="5"/>
  <c r="F59" i="5"/>
  <c r="D59" i="5"/>
  <c r="G55" i="5"/>
  <c r="G60" i="5"/>
  <c r="G57" i="5"/>
  <c r="D61" i="5"/>
  <c r="G59" i="5"/>
  <c r="G62" i="5"/>
  <c r="G61" i="5"/>
  <c r="D56" i="5"/>
  <c r="D58" i="5"/>
  <c r="H62" i="5"/>
  <c r="H64" i="5"/>
  <c r="E63" i="5"/>
  <c r="D57" i="5"/>
  <c r="F61" i="5"/>
  <c r="G58" i="5"/>
  <c r="F63" i="5"/>
  <c r="F60" i="5"/>
  <c r="E58" i="5"/>
  <c r="I61" i="5"/>
  <c r="E60" i="5"/>
  <c r="F64" i="5"/>
  <c r="E55" i="5"/>
  <c r="H56" i="5"/>
  <c r="H55" i="5"/>
  <c r="H58" i="5"/>
  <c r="E57" i="5"/>
  <c r="H60" i="5"/>
  <c r="I55" i="5"/>
  <c r="H57" i="5"/>
  <c r="E59" i="5"/>
  <c r="H61" i="5"/>
  <c r="I60" i="5"/>
  <c r="I62" i="5"/>
  <c r="H63" i="5"/>
  <c r="I64" i="5"/>
  <c r="F55" i="5"/>
  <c r="D55" i="5"/>
  <c r="H59" i="5"/>
  <c r="I56" i="5"/>
  <c r="E61" i="5"/>
  <c r="I58" i="5"/>
  <c r="D63" i="5"/>
  <c r="G63" i="5"/>
  <c r="G64" i="5"/>
  <c r="F56" i="5"/>
  <c r="D60" i="5"/>
  <c r="I57" i="5"/>
  <c r="D62" i="5"/>
  <c r="F58" i="5"/>
  <c r="D64" i="5"/>
  <c r="I59" i="5"/>
  <c r="B44" i="5"/>
  <c r="B53" i="5"/>
  <c r="B52" i="5"/>
  <c r="B46" i="5"/>
  <c r="B50" i="5"/>
  <c r="B51" i="5"/>
  <c r="B49" i="5"/>
  <c r="B48" i="5"/>
  <c r="B47" i="5"/>
  <c r="B45" i="5"/>
  <c r="B70" i="5"/>
  <c r="B69" i="5"/>
  <c r="B75" i="5"/>
  <c r="B67" i="5"/>
  <c r="B71" i="5"/>
  <c r="B72" i="5"/>
  <c r="B73" i="5"/>
  <c r="B68" i="5"/>
  <c r="B74" i="5"/>
  <c r="K7" i="1" a="1"/>
  <c r="K7" i="1" s="1"/>
  <c r="K8" i="1" a="1"/>
  <c r="K8" i="1" s="1"/>
  <c r="I102" i="5" l="1"/>
  <c r="I106" i="5"/>
  <c r="P134" i="5"/>
  <c r="P135" i="5" s="1"/>
  <c r="L134" i="5"/>
  <c r="L135" i="5" s="1"/>
  <c r="N134" i="5"/>
  <c r="N135" i="5" s="1"/>
  <c r="K154" i="5" s="1"/>
  <c r="Q134" i="5"/>
  <c r="Q135" i="5" s="1"/>
  <c r="O134" i="5"/>
  <c r="O135" i="5" s="1"/>
  <c r="E75" i="5"/>
  <c r="L55" i="5" a="1"/>
  <c r="Q55" i="5" s="1"/>
  <c r="E72" i="5"/>
  <c r="E69" i="5"/>
  <c r="E68" i="5"/>
  <c r="E74" i="5"/>
  <c r="E71" i="5"/>
  <c r="E70" i="5"/>
  <c r="L45" i="5"/>
  <c r="E73" i="5"/>
  <c r="E67" i="5"/>
  <c r="D111" i="5" l="1" a="1"/>
  <c r="F114" i="5" s="1"/>
  <c r="M55" i="5"/>
  <c r="M56" i="5" s="1"/>
  <c r="L55" i="5"/>
  <c r="L56" i="5" s="1"/>
  <c r="N55" i="5"/>
  <c r="N56" i="5" s="1"/>
  <c r="P55" i="5"/>
  <c r="P56" i="5" s="1"/>
  <c r="O55" i="5"/>
  <c r="O56" i="5" s="1"/>
  <c r="L64" i="5"/>
  <c r="Q56" i="5"/>
  <c r="M114" i="5" l="1"/>
  <c r="E115" i="5"/>
  <c r="I114" i="5"/>
  <c r="M117" i="5"/>
  <c r="G118" i="5"/>
  <c r="G119" i="5"/>
  <c r="I112" i="5"/>
  <c r="H112" i="5"/>
  <c r="L118" i="5"/>
  <c r="M119" i="5"/>
  <c r="M116" i="5"/>
  <c r="F111" i="5"/>
  <c r="E119" i="5"/>
  <c r="K115" i="5"/>
  <c r="K117" i="5"/>
  <c r="H115" i="5"/>
  <c r="D114" i="5"/>
  <c r="D113" i="5"/>
  <c r="G111" i="5"/>
  <c r="K111" i="5"/>
  <c r="I120" i="5"/>
  <c r="L117" i="5"/>
  <c r="E113" i="5"/>
  <c r="J120" i="5"/>
  <c r="G120" i="5"/>
  <c r="L115" i="5"/>
  <c r="F115" i="5"/>
  <c r="G112" i="5"/>
  <c r="D112" i="5"/>
  <c r="G115" i="5"/>
  <c r="L114" i="5"/>
  <c r="H120" i="5"/>
  <c r="I116" i="5"/>
  <c r="M120" i="5"/>
  <c r="K120" i="5"/>
  <c r="I115" i="5"/>
  <c r="M113" i="5"/>
  <c r="E111" i="5"/>
  <c r="L111" i="5"/>
  <c r="M112" i="5"/>
  <c r="D119" i="5"/>
  <c r="L116" i="5"/>
  <c r="E120" i="5"/>
  <c r="H118" i="5"/>
  <c r="I118" i="5"/>
  <c r="D118" i="5"/>
  <c r="D116" i="5"/>
  <c r="F113" i="5"/>
  <c r="H113" i="5"/>
  <c r="D111" i="5"/>
  <c r="E117" i="5"/>
  <c r="K119" i="5"/>
  <c r="K114" i="5"/>
  <c r="E118" i="5"/>
  <c r="J119" i="5"/>
  <c r="J118" i="5"/>
  <c r="D120" i="5"/>
  <c r="F117" i="5"/>
  <c r="J116" i="5"/>
  <c r="H119" i="5"/>
  <c r="H114" i="5"/>
  <c r="G117" i="5"/>
  <c r="I113" i="5"/>
  <c r="J114" i="5"/>
  <c r="G113" i="5"/>
  <c r="I111" i="5"/>
  <c r="I119" i="5"/>
  <c r="H117" i="5"/>
  <c r="K112" i="5"/>
  <c r="K118" i="5"/>
  <c r="G114" i="5"/>
  <c r="J112" i="5"/>
  <c r="K116" i="5"/>
  <c r="J113" i="5"/>
  <c r="I117" i="5"/>
  <c r="L113" i="5"/>
  <c r="F119" i="5"/>
  <c r="F118" i="5"/>
  <c r="J111" i="5"/>
  <c r="L112" i="5"/>
  <c r="F112" i="5"/>
  <c r="K113" i="5"/>
  <c r="G116" i="5"/>
  <c r="M118" i="5"/>
  <c r="E112" i="5"/>
  <c r="F120" i="5"/>
  <c r="J117" i="5"/>
  <c r="D117" i="5"/>
  <c r="H116" i="5"/>
  <c r="J115" i="5"/>
  <c r="D115" i="5"/>
  <c r="F116" i="5"/>
  <c r="E116" i="5"/>
  <c r="E114" i="5"/>
  <c r="M111" i="5"/>
  <c r="H111" i="5"/>
  <c r="L120" i="5"/>
  <c r="L119" i="5"/>
  <c r="M115" i="5"/>
  <c r="L63" i="5"/>
  <c r="K75" i="5" s="1"/>
</calcChain>
</file>

<file path=xl/sharedStrings.xml><?xml version="1.0" encoding="utf-8"?>
<sst xmlns="http://schemas.openxmlformats.org/spreadsheetml/2006/main" count="1274" uniqueCount="158">
  <si>
    <t>&lt;</t>
  </si>
  <si>
    <t>&gt;</t>
  </si>
  <si>
    <t>x</t>
  </si>
  <si>
    <t>c</t>
  </si>
  <si>
    <t>A</t>
  </si>
  <si>
    <t>Aztec Refinery</t>
  </si>
  <si>
    <t>Bronson &amp; Naadimuthu</t>
  </si>
  <si>
    <t>*</t>
  </si>
  <si>
    <t>Solver Model</t>
  </si>
  <si>
    <t>Microsoft Excel 16.0 Answer Report</t>
  </si>
  <si>
    <t>Worksheet: [AztecExcel.xlsx]AztecExcel</t>
  </si>
  <si>
    <t>Report Created: 10/02/2018 01:56:39</t>
  </si>
  <si>
    <t>Result: Solver found a solution.  All Constraints and optimality conditions are satisfied.</t>
  </si>
  <si>
    <t>Solver Engine</t>
  </si>
  <si>
    <t>Engine: Simplex LP</t>
  </si>
  <si>
    <t>Solution Time: 0 Seconds.</t>
  </si>
  <si>
    <t>Iterations: 7 Subproblems: 0</t>
  </si>
  <si>
    <t>Solver Options</t>
  </si>
  <si>
    <t>Max Time Unlimited,  Iterations Unlimited, Precision 0,000001, Use Automatic Scaling</t>
  </si>
  <si>
    <t>Max Subproblems Unlimited, Max Integer Sols Unlimited, Integer Tolerance 1%, Assume NonNegative</t>
  </si>
  <si>
    <t>Objective Cell (Max)</t>
  </si>
  <si>
    <t>Cell</t>
  </si>
  <si>
    <t>Name</t>
  </si>
  <si>
    <t>Original Value</t>
  </si>
  <si>
    <t>Final Value</t>
  </si>
  <si>
    <t>Variable Cells</t>
  </si>
  <si>
    <t>Integer</t>
  </si>
  <si>
    <t>Constraints</t>
  </si>
  <si>
    <t>Cell Value</t>
  </si>
  <si>
    <t>Formula</t>
  </si>
  <si>
    <t>Status</t>
  </si>
  <si>
    <t>Slack</t>
  </si>
  <si>
    <t>$F$5</t>
  </si>
  <si>
    <t>$B$4</t>
  </si>
  <si>
    <t>Contin</t>
  </si>
  <si>
    <t>$C$4</t>
  </si>
  <si>
    <t>x Aztec Refinery</t>
  </si>
  <si>
    <t>$D$4</t>
  </si>
  <si>
    <t>$E$4</t>
  </si>
  <si>
    <t>$F$14</t>
  </si>
  <si>
    <t>$F$14&gt;=$H$14</t>
  </si>
  <si>
    <t>Binding</t>
  </si>
  <si>
    <t>$F$15</t>
  </si>
  <si>
    <t>$F$15&gt;=$H$15</t>
  </si>
  <si>
    <t>$F$6</t>
  </si>
  <si>
    <t>$F$6&lt;=$H$6</t>
  </si>
  <si>
    <t>Not Binding</t>
  </si>
  <si>
    <t>$F$7</t>
  </si>
  <si>
    <t>$F$7&lt;=$H$7</t>
  </si>
  <si>
    <t>$F$8</t>
  </si>
  <si>
    <t>$F$8&lt;=$H$8</t>
  </si>
  <si>
    <t>$F$9</t>
  </si>
  <si>
    <t>$F$9&lt;=$H$9</t>
  </si>
  <si>
    <t>$F$10</t>
  </si>
  <si>
    <t>$F$10&lt;=$H$10</t>
  </si>
  <si>
    <t>$F$11</t>
  </si>
  <si>
    <t>$F$11&lt;=$H$11</t>
  </si>
  <si>
    <t>$F$12</t>
  </si>
  <si>
    <t>$F$12&lt;=$H$12</t>
  </si>
  <si>
    <t>$F$13</t>
  </si>
  <si>
    <t>$F$13&lt;=$H$13</t>
  </si>
  <si>
    <t>Microsoft Excel 16.0 Sensitivity Report</t>
  </si>
  <si>
    <t>Final</t>
  </si>
  <si>
    <t>Value</t>
  </si>
  <si>
    <t>Reduced</t>
  </si>
  <si>
    <t>Cost</t>
  </si>
  <si>
    <t>Objective</t>
  </si>
  <si>
    <t>Coefficient</t>
  </si>
  <si>
    <t>Allowable</t>
  </si>
  <si>
    <t>Increase</t>
  </si>
  <si>
    <t>Decrease</t>
  </si>
  <si>
    <t>Shadow</t>
  </si>
  <si>
    <t>Price</t>
  </si>
  <si>
    <t>Constraint</t>
  </si>
  <si>
    <t>R.H. Side</t>
  </si>
  <si>
    <t>Microsoft Excel 16.0 Limits Report</t>
  </si>
  <si>
    <t>Report Created: 10/02/2018 01:56:40</t>
  </si>
  <si>
    <t>Variable</t>
  </si>
  <si>
    <t>Lower</t>
  </si>
  <si>
    <t>Limit</t>
  </si>
  <si>
    <t>Result</t>
  </si>
  <si>
    <t>Upper</t>
  </si>
  <si>
    <t>MAX</t>
  </si>
  <si>
    <r>
      <t xml:space="preserve">= </t>
    </r>
    <r>
      <rPr>
        <i/>
        <sz val="10"/>
        <color theme="1"/>
        <rFont val="Times New Roman"/>
        <family val="1"/>
      </rPr>
      <t>z</t>
    </r>
    <r>
      <rPr>
        <vertAlign val="subscript"/>
        <sz val="10"/>
        <color theme="1"/>
        <rFont val="Times New Roman"/>
        <family val="1"/>
      </rPr>
      <t>MAX</t>
    </r>
  </si>
  <si>
    <r>
      <t xml:space="preserve">Two solutions: </t>
    </r>
    <r>
      <rPr>
        <i/>
        <sz val="10"/>
        <color theme="1"/>
        <rFont val="Arial Narrow"/>
        <family val="2"/>
      </rPr>
      <t>c</t>
    </r>
    <r>
      <rPr>
        <b/>
        <vertAlign val="subscript"/>
        <sz val="10"/>
        <color theme="1"/>
        <rFont val="Arial Narrow"/>
        <family val="2"/>
      </rPr>
      <t>3</t>
    </r>
    <r>
      <rPr>
        <sz val="10"/>
        <color theme="1"/>
        <rFont val="Arial Narrow"/>
        <family val="2"/>
      </rPr>
      <t xml:space="preserve"> = 5,999 gives the other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</si>
  <si>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4"/>
        <color theme="1"/>
        <rFont val="Times New Roman"/>
        <family val="1"/>
      </rPr>
      <t>1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</si>
  <si>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4"/>
        <color theme="1"/>
        <rFont val="Times New Roman"/>
        <family val="1"/>
      </rPr>
      <t>2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</si>
  <si>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4"/>
        <color theme="1"/>
        <rFont val="Times New Roman"/>
        <family val="1"/>
      </rPr>
      <t>3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</si>
  <si>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4"/>
        <color theme="1"/>
        <rFont val="Times New Roman"/>
        <family val="1"/>
      </rPr>
      <t>4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</si>
  <si>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4"/>
        <color theme="1"/>
        <rFont val="Times New Roman"/>
        <family val="1"/>
      </rPr>
      <t>5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</si>
  <si>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4"/>
        <color theme="1"/>
        <rFont val="Times New Roman"/>
        <family val="1"/>
      </rPr>
      <t>6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</si>
  <si>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4"/>
        <color theme="1"/>
        <rFont val="Times New Roman"/>
        <family val="1"/>
      </rPr>
      <t>7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</si>
  <si>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4"/>
        <color theme="1"/>
        <rFont val="Times New Roman"/>
        <family val="1"/>
      </rPr>
      <t>8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</si>
  <si>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4"/>
        <color theme="1"/>
        <rFont val="Times New Roman"/>
        <family val="1"/>
      </rPr>
      <t>9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</si>
  <si>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4"/>
        <color theme="1"/>
        <rFont val="Times New Roman"/>
        <family val="1"/>
      </rPr>
      <t>10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</si>
  <si>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4"/>
        <color theme="1"/>
        <rFont val="Times New Roman"/>
        <family val="1"/>
      </rPr>
      <t>11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</si>
  <si>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4"/>
        <color theme="1"/>
        <rFont val="Times New Roman"/>
        <family val="1"/>
      </rPr>
      <t>12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</si>
  <si>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4"/>
        <color theme="1"/>
        <rFont val="Times New Roman"/>
        <family val="1"/>
      </rPr>
      <t>13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</si>
  <si>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4"/>
        <color theme="1"/>
        <rFont val="Times New Roman"/>
        <family val="1"/>
      </rPr>
      <t>14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</si>
  <si>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4"/>
        <color theme="1"/>
        <rFont val="Times New Roman"/>
        <family val="1"/>
      </rPr>
      <t>15</t>
    </r>
  </si>
  <si>
    <r>
      <rPr>
        <i/>
        <sz val="10"/>
        <color theme="1"/>
        <rFont val="Times New Roman"/>
        <family val="1"/>
      </rPr>
      <t>x</t>
    </r>
    <r>
      <rPr>
        <b/>
        <vertAlign val="subscript"/>
        <sz val="14"/>
        <color theme="1"/>
        <rFont val="Times New Roman"/>
        <family val="1"/>
      </rPr>
      <t>16</t>
    </r>
  </si>
  <si>
    <t>=</t>
  </si>
  <si>
    <t>Basis</t>
  </si>
  <si>
    <r>
      <rPr>
        <b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 xml:space="preserve"> =</t>
    </r>
  </si>
  <si>
    <r>
      <rPr>
        <b/>
        <sz val="10"/>
        <color theme="1"/>
        <rFont val="Times New Roman"/>
        <family val="1"/>
      </rPr>
      <t>B</t>
    </r>
    <r>
      <rPr>
        <vertAlign val="superscript"/>
        <sz val="10"/>
        <color theme="1"/>
        <rFont val="Times New Roman"/>
        <family val="1"/>
      </rPr>
      <t>-1</t>
    </r>
    <r>
      <rPr>
        <sz val="10"/>
        <color theme="1"/>
        <rFont val="Times New Roman"/>
        <family val="1"/>
      </rPr>
      <t xml:space="preserve"> =</t>
    </r>
  </si>
  <si>
    <r>
      <rPr>
        <b/>
        <sz val="10"/>
        <color theme="1"/>
        <rFont val="Times New Roman"/>
        <family val="1"/>
      </rPr>
      <t>x</t>
    </r>
    <r>
      <rPr>
        <sz val="10"/>
        <color theme="1"/>
        <rFont val="Times New Roman"/>
        <family val="1"/>
      </rPr>
      <t xml:space="preserve"> = </t>
    </r>
    <r>
      <rPr>
        <b/>
        <sz val="10"/>
        <color theme="1"/>
        <rFont val="Times New Roman"/>
        <family val="1"/>
      </rPr>
      <t>B</t>
    </r>
    <r>
      <rPr>
        <vertAlign val="superscript"/>
        <sz val="10"/>
        <color theme="1"/>
        <rFont val="Times New Roman"/>
        <family val="1"/>
      </rPr>
      <t>-1</t>
    </r>
    <r>
      <rPr>
        <b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 xml:space="preserve"> =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</si>
  <si>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 =</t>
    </r>
  </si>
  <si>
    <r>
      <rPr>
        <b/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=</t>
    </r>
  </si>
  <si>
    <r>
      <rPr>
        <i/>
        <sz val="10"/>
        <color theme="1"/>
        <rFont val="Times New Roman"/>
        <family val="1"/>
      </rPr>
      <t>z</t>
    </r>
    <r>
      <rPr>
        <sz val="10"/>
        <color theme="1"/>
        <rFont val="Times New Roman"/>
        <family val="1"/>
      </rPr>
      <t xml:space="preserve"> = </t>
    </r>
    <r>
      <rPr>
        <b/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x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 xml:space="preserve"> =</t>
    </r>
  </si>
  <si>
    <r>
      <rPr>
        <b/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=</t>
    </r>
  </si>
  <si>
    <r>
      <rPr>
        <b/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X</t>
    </r>
    <r>
      <rPr>
        <sz val="10"/>
        <color theme="1"/>
        <rFont val="Times New Roman"/>
        <family val="1"/>
      </rPr>
      <t xml:space="preserve"> = </t>
    </r>
    <r>
      <rPr>
        <b/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B</t>
    </r>
    <r>
      <rPr>
        <vertAlign val="superscript"/>
        <sz val="10"/>
        <color theme="1"/>
        <rFont val="Times New Roman"/>
        <family val="1"/>
      </rPr>
      <t>-1</t>
    </r>
    <r>
      <rPr>
        <sz val="10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 =</t>
    </r>
  </si>
  <si>
    <r>
      <rPr>
        <b/>
        <sz val="10"/>
        <color theme="1"/>
        <rFont val="Symbol"/>
        <family val="1"/>
        <charset val="2"/>
      </rPr>
      <t>d</t>
    </r>
    <r>
      <rPr>
        <sz val="10"/>
        <color theme="1"/>
        <rFont val="Times New Roman"/>
        <family val="1"/>
      </rPr>
      <t xml:space="preserve"> = </t>
    </r>
    <r>
      <rPr>
        <b/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X</t>
    </r>
    <r>
      <rPr>
        <sz val="10"/>
        <color theme="1"/>
        <rFont val="Times New Roman"/>
        <family val="1"/>
      </rPr>
      <t xml:space="preserve"> - </t>
    </r>
    <r>
      <rPr>
        <b/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=</t>
    </r>
  </si>
  <si>
    <r>
      <rPr>
        <b/>
        <sz val="10"/>
        <color theme="1"/>
        <rFont val="Times New Roman"/>
        <family val="1"/>
      </rPr>
      <t>B</t>
    </r>
    <r>
      <rPr>
        <vertAlign val="superscript"/>
        <sz val="10"/>
        <color theme="1"/>
        <rFont val="Times New Roman"/>
        <family val="1"/>
      </rPr>
      <t>-1</t>
    </r>
    <r>
      <rPr>
        <b/>
        <sz val="10"/>
        <color theme="1"/>
        <rFont val="Times New Roman"/>
        <family val="1"/>
      </rPr>
      <t>a</t>
    </r>
    <r>
      <rPr>
        <vertAlign val="subscript"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 xml:space="preserve"> =</t>
    </r>
  </si>
  <si>
    <r>
      <rPr>
        <b/>
        <sz val="10"/>
        <color theme="1"/>
        <rFont val="Times New Roman"/>
        <family val="1"/>
      </rPr>
      <t>x</t>
    </r>
    <r>
      <rPr>
        <vertAlign val="subscript"/>
        <sz val="10"/>
        <color theme="1"/>
        <rFont val="Times New Roman"/>
        <family val="1"/>
      </rPr>
      <t>B</t>
    </r>
    <r>
      <rPr>
        <b/>
        <sz val="10"/>
        <color theme="1"/>
        <rFont val="Times New Roman"/>
        <family val="1"/>
      </rPr>
      <t xml:space="preserve"> /</t>
    </r>
    <r>
      <rPr>
        <sz val="10"/>
        <color theme="1"/>
        <rFont val="Times New Roman"/>
        <family val="1"/>
      </rPr>
      <t xml:space="preserve"> (</t>
    </r>
    <r>
      <rPr>
        <b/>
        <sz val="10"/>
        <color theme="1"/>
        <rFont val="Times New Roman"/>
        <family val="1"/>
      </rPr>
      <t>B</t>
    </r>
    <r>
      <rPr>
        <vertAlign val="superscript"/>
        <sz val="10"/>
        <color theme="1"/>
        <rFont val="Times New Roman"/>
        <family val="1"/>
      </rPr>
      <t>-1</t>
    </r>
    <r>
      <rPr>
        <b/>
        <sz val="10"/>
        <color theme="1"/>
        <rFont val="Times New Roman"/>
        <family val="1"/>
      </rPr>
      <t>a</t>
    </r>
    <r>
      <rPr>
        <b/>
        <vertAlign val="subscript"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>) =</t>
    </r>
  </si>
  <si>
    <r>
      <t xml:space="preserve">next </t>
    </r>
    <r>
      <rPr>
        <i/>
        <sz val="10"/>
        <color theme="1"/>
        <rFont val="Times New Roman"/>
        <family val="1"/>
      </rPr>
      <t>z</t>
    </r>
    <r>
      <rPr>
        <sz val="10"/>
        <color theme="1"/>
        <rFont val="Times New Roman"/>
        <family val="1"/>
      </rPr>
      <t>:</t>
    </r>
  </si>
  <si>
    <r>
      <rPr>
        <b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 xml:space="preserve"> =</t>
    </r>
  </si>
  <si>
    <t>b</t>
  </si>
  <si>
    <t>Structural</t>
  </si>
  <si>
    <t>Slack…</t>
  </si>
  <si>
    <t>Artificial</t>
  </si>
  <si>
    <t>≤</t>
  </si>
  <si>
    <t>≥</t>
  </si>
  <si>
    <t>(x)</t>
  </si>
  <si>
    <t>BigM =</t>
  </si>
  <si>
    <t>c proper</t>
  </si>
  <si>
    <r>
      <rPr>
        <i/>
        <sz val="10"/>
        <color theme="1"/>
        <rFont val="Times New Roman"/>
        <family val="1"/>
      </rPr>
      <t>z</t>
    </r>
    <r>
      <rPr>
        <vertAlign val="subscript"/>
        <sz val="10"/>
        <color theme="1"/>
        <rFont val="Times New Roman"/>
        <family val="1"/>
      </rPr>
      <t>0</t>
    </r>
    <r>
      <rPr>
        <sz val="10"/>
        <color theme="1"/>
        <rFont val="Times New Roman"/>
        <family val="1"/>
      </rPr>
      <t xml:space="preserve"> =</t>
    </r>
  </si>
  <si>
    <r>
      <rPr>
        <b/>
        <sz val="10"/>
        <color theme="1"/>
        <rFont val="Times New Roman"/>
        <family val="1"/>
      </rPr>
      <t>B</t>
    </r>
    <r>
      <rPr>
        <vertAlign val="superscript"/>
        <sz val="10"/>
        <color theme="1"/>
        <rFont val="Times New Roman"/>
        <family val="1"/>
      </rPr>
      <t>-1</t>
    </r>
    <r>
      <rPr>
        <sz val="10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 =</t>
    </r>
  </si>
  <si>
    <r>
      <rPr>
        <i/>
        <sz val="10"/>
        <color theme="1"/>
        <rFont val="Symbol"/>
        <family val="1"/>
        <charset val="2"/>
      </rPr>
      <t>d</t>
    </r>
    <r>
      <rPr>
        <sz val="10"/>
        <color theme="1"/>
        <rFont val="Times New Roman"/>
        <family val="1"/>
      </rPr>
      <t xml:space="preserve"> =</t>
    </r>
  </si>
  <si>
    <r>
      <rPr>
        <i/>
        <sz val="10"/>
        <color theme="1"/>
        <rFont val="Symbol"/>
        <family val="1"/>
        <charset val="2"/>
      </rPr>
      <t>q</t>
    </r>
    <r>
      <rPr>
        <sz val="10"/>
        <color theme="1"/>
        <rFont val="Times New Roman"/>
        <family val="1"/>
      </rPr>
      <t xml:space="preserve"> =</t>
    </r>
  </si>
  <si>
    <r>
      <t>Entering</t>
    </r>
    <r>
      <rPr>
        <sz val="10"/>
        <color theme="1"/>
        <rFont val="Arial Narrow"/>
        <family val="2"/>
      </rPr>
      <t>, E = 3, x3</t>
    </r>
  </si>
  <si>
    <r>
      <t>Leaving</t>
    </r>
    <r>
      <rPr>
        <sz val="10"/>
        <color theme="1"/>
        <rFont val="Arial Narrow"/>
        <family val="2"/>
      </rPr>
      <t>, L = 6, x12</t>
    </r>
  </si>
  <si>
    <r>
      <rPr>
        <b/>
        <sz val="10"/>
        <color theme="1"/>
        <rFont val="Times New Roman"/>
        <family val="1"/>
      </rPr>
      <t>B</t>
    </r>
    <r>
      <rPr>
        <vertAlign val="superscript"/>
        <sz val="10"/>
        <color theme="1"/>
        <rFont val="Times New Roman"/>
        <family val="1"/>
      </rPr>
      <t>-1</t>
    </r>
    <r>
      <rPr>
        <sz val="10"/>
        <color theme="1"/>
        <rFont val="Times New Roman"/>
        <family val="1"/>
      </rPr>
      <t xml:space="preserve"> = </t>
    </r>
    <r>
      <rPr>
        <b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B</t>
    </r>
    <r>
      <rPr>
        <vertAlign val="subscript"/>
        <sz val="10"/>
        <color theme="1"/>
        <rFont val="Times New Roman"/>
        <family val="1"/>
      </rPr>
      <t>old</t>
    </r>
    <r>
      <rPr>
        <vertAlign val="superscript"/>
        <sz val="10"/>
        <color theme="1"/>
        <rFont val="Times New Roman"/>
        <family val="1"/>
      </rPr>
      <t>-1</t>
    </r>
    <r>
      <rPr>
        <sz val="10"/>
        <color theme="1"/>
        <rFont val="Times New Roman"/>
        <family val="1"/>
      </rPr>
      <t xml:space="preserve"> =</t>
    </r>
  </si>
  <si>
    <r>
      <rPr>
        <b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 xml:space="preserve"> = </t>
    </r>
    <r>
      <rPr>
        <b/>
        <sz val="10"/>
        <color theme="1"/>
        <rFont val="Times New Roman"/>
        <family val="1"/>
      </rPr>
      <t>B</t>
    </r>
    <r>
      <rPr>
        <vertAlign val="subscript"/>
        <sz val="10"/>
        <color theme="1"/>
        <rFont val="Times New Roman"/>
        <family val="1"/>
      </rPr>
      <t>old</t>
    </r>
    <r>
      <rPr>
        <vertAlign val="superscript"/>
        <sz val="10"/>
        <color theme="1"/>
        <rFont val="Times New Roman"/>
        <family val="1"/>
      </rPr>
      <t>-1</t>
    </r>
    <r>
      <rPr>
        <b/>
        <sz val="10"/>
        <color theme="1"/>
        <rFont val="Times New Roman"/>
        <family val="1"/>
      </rPr>
      <t>b</t>
    </r>
    <r>
      <rPr>
        <vertAlign val="subscript"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 xml:space="preserve"> =</t>
    </r>
  </si>
  <si>
    <t>Ok</t>
  </si>
  <si>
    <r>
      <t>Entering</t>
    </r>
    <r>
      <rPr>
        <sz val="10"/>
        <color theme="1"/>
        <rFont val="Arial Narrow"/>
        <family val="2"/>
      </rPr>
      <t>, E = 4, x4</t>
    </r>
  </si>
  <si>
    <r>
      <t>Leaving</t>
    </r>
    <r>
      <rPr>
        <sz val="10"/>
        <color theme="1"/>
        <rFont val="Arial Narrow"/>
        <family val="2"/>
      </rPr>
      <t>, L = 10, x16</t>
    </r>
  </si>
  <si>
    <r>
      <rPr>
        <i/>
        <sz val="10"/>
        <color theme="1"/>
        <rFont val="Symbol"/>
        <family val="1"/>
        <charset val="2"/>
      </rPr>
      <t>D</t>
    </r>
    <r>
      <rPr>
        <sz val="10"/>
        <color theme="1"/>
        <rFont val="Times New Roman"/>
        <family val="1"/>
      </rPr>
      <t xml:space="preserve"> = </t>
    </r>
    <r>
      <rPr>
        <i/>
        <sz val="10"/>
        <color theme="1"/>
        <rFont val="Symbol"/>
        <family val="1"/>
        <charset val="2"/>
      </rPr>
      <t>q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Symbol"/>
        <family val="1"/>
        <charset val="2"/>
      </rPr>
      <t>d</t>
    </r>
    <r>
      <rPr>
        <sz val="10"/>
        <color theme="1"/>
        <rFont val="Times New Roman"/>
        <family val="1"/>
      </rPr>
      <t xml:space="preserve"> =</t>
    </r>
  </si>
  <si>
    <r>
      <t>Entering</t>
    </r>
    <r>
      <rPr>
        <sz val="10"/>
        <color theme="1"/>
        <rFont val="Arial Narrow"/>
        <family val="2"/>
      </rPr>
      <t>, E = 4, x1</t>
    </r>
  </si>
  <si>
    <r>
      <t>Leaving</t>
    </r>
    <r>
      <rPr>
        <sz val="10"/>
        <color theme="1"/>
        <rFont val="Arial Narrow"/>
        <family val="2"/>
      </rPr>
      <t>, L = 5, x11</t>
    </r>
  </si>
  <si>
    <r>
      <t>Entering</t>
    </r>
    <r>
      <rPr>
        <sz val="10"/>
        <color theme="1"/>
        <rFont val="Arial Narrow"/>
        <family val="2"/>
      </rPr>
      <t>, E = 2, x2</t>
    </r>
  </si>
  <si>
    <r>
      <t>Leaving</t>
    </r>
    <r>
      <rPr>
        <sz val="10"/>
        <color theme="1"/>
        <rFont val="Arial Narrow"/>
        <family val="2"/>
      </rPr>
      <t>, L = 7, x13</t>
    </r>
  </si>
  <si>
    <r>
      <t>Entering</t>
    </r>
    <r>
      <rPr>
        <sz val="10"/>
        <color theme="1"/>
        <rFont val="Arial Narrow"/>
        <family val="2"/>
      </rPr>
      <t>, E = 1, x11</t>
    </r>
  </si>
  <si>
    <r>
      <t>Leaving</t>
    </r>
    <r>
      <rPr>
        <sz val="10"/>
        <color theme="1"/>
        <rFont val="Arial Narrow"/>
        <family val="2"/>
      </rPr>
      <t>, L = 3, x9</t>
    </r>
  </si>
  <si>
    <r>
      <t>Entering</t>
    </r>
    <r>
      <rPr>
        <sz val="10"/>
        <color theme="1"/>
        <rFont val="Arial Narrow"/>
        <family val="2"/>
      </rPr>
      <t>, E = 2, x13</t>
    </r>
  </si>
  <si>
    <r>
      <t>Leaving</t>
    </r>
    <r>
      <rPr>
        <sz val="10"/>
        <color theme="1"/>
        <rFont val="Arial Narrow"/>
        <family val="2"/>
      </rPr>
      <t>, L = 9, x15</t>
    </r>
  </si>
  <si>
    <t>OPTIMUM</t>
  </si>
  <si>
    <t>i.e., zero</t>
  </si>
  <si>
    <t>Continue to find multiple</t>
  </si>
  <si>
    <r>
      <t>Entering</t>
    </r>
    <r>
      <rPr>
        <sz val="10"/>
        <color theme="1"/>
        <rFont val="Arial Narrow"/>
        <family val="2"/>
      </rPr>
      <t>, E = 3, x12</t>
    </r>
  </si>
  <si>
    <r>
      <t>Leaving</t>
    </r>
    <r>
      <rPr>
        <sz val="10"/>
        <color theme="1"/>
        <rFont val="Arial Narrow"/>
        <family val="2"/>
      </rPr>
      <t>, L = 9, x13</t>
    </r>
  </si>
  <si>
    <r>
      <t>Entering</t>
    </r>
    <r>
      <rPr>
        <sz val="10"/>
        <color theme="1"/>
        <rFont val="Arial Narrow"/>
        <family val="2"/>
      </rPr>
      <t>, E = 3, x13</t>
    </r>
  </si>
  <si>
    <r>
      <t>Leaving</t>
    </r>
    <r>
      <rPr>
        <sz val="10"/>
        <color theme="1"/>
        <rFont val="Arial Narrow"/>
        <family val="2"/>
      </rPr>
      <t>, L = 9, x12</t>
    </r>
  </si>
  <si>
    <t>Sends back. Done. There are two solutions.</t>
  </si>
  <si>
    <r>
      <rPr>
        <b/>
        <sz val="10"/>
        <color theme="1"/>
        <rFont val="Times New Roman"/>
        <family val="1"/>
      </rPr>
      <t>x</t>
    </r>
    <r>
      <rPr>
        <b/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=</t>
    </r>
  </si>
  <si>
    <r>
      <rPr>
        <b/>
        <sz val="10"/>
        <color theme="1"/>
        <rFont val="Times New Roman"/>
        <family val="1"/>
      </rPr>
      <t>x</t>
    </r>
    <r>
      <rPr>
        <b/>
        <vertAlign val="sub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 xml:space="preserve"> =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</si>
  <si>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 xml:space="preserve"> =</t>
    </r>
  </si>
  <si>
    <r>
      <rPr>
        <i/>
        <sz val="10"/>
        <color theme="1"/>
        <rFont val="Times New Roman"/>
        <family val="1"/>
      </rPr>
      <t>z</t>
    </r>
    <r>
      <rPr>
        <b/>
        <vertAlign val="sub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 xml:space="preserve"> =</t>
    </r>
  </si>
  <si>
    <r>
      <rPr>
        <i/>
        <sz val="10"/>
        <color theme="1"/>
        <rFont val="Times New Roman"/>
        <family val="1"/>
      </rPr>
      <t>z</t>
    </r>
    <r>
      <rPr>
        <b/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=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</si>
</sst>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"/>
    <numFmt numFmtId="165" formatCode="mmm/dd"/>
  </numFmts>
  <fonts count="32" x14ac:knownFonts="1"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 Narrow"/>
      <family val="2"/>
    </font>
    <font>
      <b/>
      <sz val="13"/>
      <color theme="3"/>
      <name val="Arial Narrow"/>
      <family val="2"/>
    </font>
    <font>
      <b/>
      <sz val="11"/>
      <color theme="3"/>
      <name val="Arial Narrow"/>
      <family val="2"/>
    </font>
    <font>
      <sz val="10"/>
      <color rgb="FF006100"/>
      <name val="Arial Narrow"/>
      <family val="2"/>
    </font>
    <font>
      <sz val="10"/>
      <color rgb="FF9C0006"/>
      <name val="Arial Narrow"/>
      <family val="2"/>
    </font>
    <font>
      <sz val="10"/>
      <color rgb="FF9C6500"/>
      <name val="Arial Narrow"/>
      <family val="2"/>
    </font>
    <font>
      <sz val="10"/>
      <color rgb="FF3F3F76"/>
      <name val="Arial Narrow"/>
      <family val="2"/>
    </font>
    <font>
      <b/>
      <sz val="10"/>
      <color rgb="FF3F3F3F"/>
      <name val="Arial Narrow"/>
      <family val="2"/>
    </font>
    <font>
      <b/>
      <sz val="10"/>
      <color rgb="FFFA7D00"/>
      <name val="Arial Narrow"/>
      <family val="2"/>
    </font>
    <font>
      <sz val="10"/>
      <color rgb="FFFA7D00"/>
      <name val="Arial Narrow"/>
      <family val="2"/>
    </font>
    <font>
      <b/>
      <sz val="10"/>
      <color theme="0"/>
      <name val="Arial Narrow"/>
      <family val="2"/>
    </font>
    <font>
      <sz val="10"/>
      <color rgb="FFFF0000"/>
      <name val="Arial Narrow"/>
      <family val="2"/>
    </font>
    <font>
      <i/>
      <sz val="10"/>
      <color rgb="FF7F7F7F"/>
      <name val="Arial Narrow"/>
      <family val="2"/>
    </font>
    <font>
      <b/>
      <sz val="10"/>
      <color theme="1"/>
      <name val="Arial Narrow"/>
      <family val="2"/>
    </font>
    <font>
      <sz val="10"/>
      <color theme="0"/>
      <name val="Arial Narrow"/>
      <family val="2"/>
    </font>
    <font>
      <b/>
      <sz val="10"/>
      <color theme="1"/>
      <name val="Times New Roman"/>
      <family val="1"/>
    </font>
    <font>
      <b/>
      <sz val="9"/>
      <color theme="1"/>
      <name val="Arial Narrow"/>
      <family val="2"/>
    </font>
    <font>
      <b/>
      <sz val="10"/>
      <color indexed="18"/>
      <name val="Arial Narrow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i/>
      <sz val="10"/>
      <color theme="1"/>
      <name val="Arial Narrow"/>
      <family val="2"/>
    </font>
    <font>
      <b/>
      <vertAlign val="subscript"/>
      <sz val="10"/>
      <color theme="1"/>
      <name val="Arial Narrow"/>
      <family val="2"/>
    </font>
    <font>
      <b/>
      <vertAlign val="subscript"/>
      <sz val="10"/>
      <color theme="1"/>
      <name val="Times New Roman"/>
      <family val="1"/>
    </font>
    <font>
      <b/>
      <vertAlign val="subscript"/>
      <sz val="14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0"/>
      <color theme="1"/>
      <name val="Symbol"/>
      <family val="1"/>
      <charset val="2"/>
    </font>
    <font>
      <b/>
      <i/>
      <sz val="10"/>
      <color theme="1"/>
      <name val="Arial Narrow"/>
      <family val="2"/>
    </font>
    <font>
      <i/>
      <sz val="10"/>
      <color theme="1"/>
      <name val="Symbol"/>
      <family val="1"/>
      <charset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66CCFF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23"/>
      </top>
      <bottom/>
      <diagonal/>
    </border>
    <border>
      <left/>
      <right/>
      <top/>
      <bottom style="medium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5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3" borderId="0" xfId="0" applyFill="1" applyAlignment="1">
      <alignment horizontal="center"/>
    </xf>
    <xf numFmtId="0" fontId="16" fillId="0" borderId="0" xfId="0" applyFont="1"/>
    <xf numFmtId="0" fontId="18" fillId="0" borderId="0" xfId="0" applyFont="1"/>
    <xf numFmtId="0" fontId="0" fillId="33" borderId="0" xfId="0" applyFill="1"/>
    <xf numFmtId="14" fontId="19" fillId="0" borderId="0" xfId="0" applyNumberFormat="1" applyFont="1" applyAlignment="1">
      <alignment horizontal="center"/>
    </xf>
    <xf numFmtId="0" fontId="0" fillId="0" borderId="22" xfId="0" applyBorder="1"/>
    <xf numFmtId="0" fontId="17" fillId="37" borderId="0" xfId="0" applyFont="1" applyFill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29" xfId="0" applyFill="1" applyBorder="1" applyAlignment="1"/>
    <xf numFmtId="0" fontId="20" fillId="0" borderId="28" xfId="0" applyFont="1" applyFill="1" applyBorder="1" applyAlignment="1">
      <alignment horizontal="center"/>
    </xf>
    <xf numFmtId="0" fontId="0" fillId="0" borderId="30" xfId="0" applyFill="1" applyBorder="1" applyAlignment="1"/>
    <xf numFmtId="0" fontId="0" fillId="0" borderId="29" xfId="0" applyNumberFormat="1" applyFill="1" applyBorder="1" applyAlignment="1"/>
    <xf numFmtId="0" fontId="0" fillId="0" borderId="30" xfId="0" applyNumberFormat="1" applyFill="1" applyBorder="1" applyAlignment="1"/>
    <xf numFmtId="0" fontId="20" fillId="0" borderId="26" xfId="0" applyFont="1" applyFill="1" applyBorder="1" applyAlignment="1">
      <alignment horizontal="center"/>
    </xf>
    <xf numFmtId="0" fontId="20" fillId="0" borderId="27" xfId="0" applyFont="1" applyFill="1" applyBorder="1" applyAlignment="1">
      <alignment horizontal="center"/>
    </xf>
    <xf numFmtId="0" fontId="0" fillId="38" borderId="0" xfId="0" applyFill="1"/>
    <xf numFmtId="0" fontId="16" fillId="35" borderId="0" xfId="0" applyFont="1" applyFill="1" applyAlignment="1"/>
    <xf numFmtId="0" fontId="16" fillId="36" borderId="18" xfId="0" applyFont="1" applyFill="1" applyBorder="1" applyAlignment="1">
      <alignment horizontal="center"/>
    </xf>
    <xf numFmtId="0" fontId="16" fillId="36" borderId="19" xfId="0" applyFont="1" applyFill="1" applyBorder="1" applyAlignment="1">
      <alignment horizontal="center"/>
    </xf>
    <xf numFmtId="0" fontId="16" fillId="36" borderId="20" xfId="0" applyFont="1" applyFill="1" applyBorder="1" applyAlignment="1">
      <alignment horizontal="center"/>
    </xf>
    <xf numFmtId="0" fontId="16" fillId="33" borderId="21" xfId="0" applyFont="1" applyFill="1" applyBorder="1" applyAlignment="1">
      <alignment horizontal="center"/>
    </xf>
    <xf numFmtId="0" fontId="21" fillId="0" borderId="0" xfId="0" quotePrefix="1" applyFont="1"/>
    <xf numFmtId="0" fontId="16" fillId="34" borderId="19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0" fillId="38" borderId="0" xfId="0" applyFill="1" applyBorder="1" applyAlignment="1">
      <alignment horizontal="center"/>
    </xf>
    <xf numFmtId="0" fontId="0" fillId="33" borderId="0" xfId="0" applyFill="1" applyBorder="1" applyAlignment="1">
      <alignment horizontal="center"/>
    </xf>
    <xf numFmtId="0" fontId="21" fillId="39" borderId="18" xfId="0" applyFont="1" applyFill="1" applyBorder="1" applyAlignment="1">
      <alignment horizontal="center"/>
    </xf>
    <xf numFmtId="0" fontId="21" fillId="39" borderId="19" xfId="0" applyFont="1" applyFill="1" applyBorder="1" applyAlignment="1">
      <alignment horizontal="center"/>
    </xf>
    <xf numFmtId="0" fontId="21" fillId="39" borderId="20" xfId="0" applyFont="1" applyFill="1" applyBorder="1" applyAlignment="1">
      <alignment horizontal="center"/>
    </xf>
    <xf numFmtId="0" fontId="0" fillId="34" borderId="19" xfId="0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36" borderId="0" xfId="0" applyFill="1"/>
    <xf numFmtId="0" fontId="0" fillId="35" borderId="0" xfId="0" applyFill="1" applyBorder="1" applyAlignment="1">
      <alignment horizontal="center"/>
    </xf>
    <xf numFmtId="0" fontId="21" fillId="0" borderId="0" xfId="0" applyFont="1" applyAlignment="1">
      <alignment horizontal="right"/>
    </xf>
    <xf numFmtId="0" fontId="0" fillId="33" borderId="23" xfId="0" applyFill="1" applyBorder="1" applyAlignment="1">
      <alignment horizontal="center"/>
    </xf>
    <xf numFmtId="0" fontId="0" fillId="33" borderId="24" xfId="0" applyFill="1" applyBorder="1" applyAlignment="1">
      <alignment horizontal="center"/>
    </xf>
    <xf numFmtId="0" fontId="0" fillId="33" borderId="25" xfId="0" applyFill="1" applyBorder="1" applyAlignment="1">
      <alignment horizontal="center"/>
    </xf>
    <xf numFmtId="0" fontId="0" fillId="35" borderId="0" xfId="0" applyFill="1" applyAlignment="1">
      <alignment horizontal="center"/>
    </xf>
    <xf numFmtId="0" fontId="16" fillId="0" borderId="0" xfId="0" applyFont="1" applyAlignment="1">
      <alignment horizontal="center"/>
    </xf>
    <xf numFmtId="0" fontId="16" fillId="33" borderId="31" xfId="0" applyFont="1" applyFill="1" applyBorder="1" applyAlignment="1">
      <alignment horizontal="center"/>
    </xf>
    <xf numFmtId="0" fontId="0" fillId="33" borderId="18" xfId="0" applyFill="1" applyBorder="1" applyAlignment="1">
      <alignment horizontal="center"/>
    </xf>
    <xf numFmtId="0" fontId="0" fillId="33" borderId="19" xfId="0" applyFill="1" applyBorder="1" applyAlignment="1">
      <alignment horizontal="center"/>
    </xf>
    <xf numFmtId="0" fontId="0" fillId="33" borderId="20" xfId="0" applyFill="1" applyBorder="1" applyAlignment="1">
      <alignment horizontal="center"/>
    </xf>
    <xf numFmtId="0" fontId="16" fillId="33" borderId="0" xfId="0" applyFont="1" applyFill="1" applyAlignment="1">
      <alignment horizontal="center"/>
    </xf>
    <xf numFmtId="0" fontId="21" fillId="0" borderId="0" xfId="0" applyFont="1" applyAlignment="1">
      <alignment horizontal="center"/>
    </xf>
    <xf numFmtId="0" fontId="16" fillId="36" borderId="31" xfId="0" applyFont="1" applyFill="1" applyBorder="1" applyAlignment="1">
      <alignment horizontal="center"/>
    </xf>
    <xf numFmtId="0" fontId="16" fillId="35" borderId="0" xfId="0" applyFont="1" applyFill="1" applyBorder="1" applyAlignment="1">
      <alignment horizontal="center"/>
    </xf>
    <xf numFmtId="0" fontId="21" fillId="0" borderId="0" xfId="0" applyFont="1" applyAlignment="1"/>
    <xf numFmtId="0" fontId="0" fillId="33" borderId="0" xfId="0" applyFont="1" applyFill="1" applyAlignment="1">
      <alignment horizontal="center"/>
    </xf>
    <xf numFmtId="0" fontId="16" fillId="35" borderId="0" xfId="0" applyFont="1" applyFill="1" applyAlignment="1">
      <alignment horizontal="center"/>
    </xf>
    <xf numFmtId="0" fontId="0" fillId="35" borderId="0" xfId="0" applyFont="1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3" borderId="11" xfId="0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3" borderId="13" xfId="0" applyFill="1" applyBorder="1" applyAlignment="1">
      <alignment horizontal="center"/>
    </xf>
    <xf numFmtId="0" fontId="0" fillId="33" borderId="14" xfId="0" applyFill="1" applyBorder="1" applyAlignment="1">
      <alignment horizontal="center"/>
    </xf>
    <xf numFmtId="0" fontId="0" fillId="33" borderId="15" xfId="0" applyFill="1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0" fillId="33" borderId="17" xfId="0" applyFill="1" applyBorder="1" applyAlignment="1">
      <alignment horizontal="center"/>
    </xf>
    <xf numFmtId="0" fontId="0" fillId="35" borderId="0" xfId="0" applyFont="1" applyFill="1" applyAlignment="1">
      <alignment horizontal="center"/>
    </xf>
    <xf numFmtId="164" fontId="16" fillId="0" borderId="0" xfId="0" applyNumberFormat="1" applyFont="1" applyAlignment="1">
      <alignment horizontal="center"/>
    </xf>
    <xf numFmtId="165" fontId="16" fillId="0" borderId="0" xfId="0" applyNumberFormat="1" applyFont="1" applyAlignment="1">
      <alignment horizontal="center"/>
    </xf>
    <xf numFmtId="0" fontId="0" fillId="0" borderId="0" xfId="0" applyFont="1"/>
    <xf numFmtId="0" fontId="18" fillId="0" borderId="0" xfId="0" applyFont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3" xfId="0" applyFill="1" applyBorder="1"/>
    <xf numFmtId="0" fontId="0" fillId="0" borderId="25" xfId="0" applyFill="1" applyBorder="1"/>
    <xf numFmtId="0" fontId="0" fillId="40" borderId="0" xfId="0" applyFill="1" applyBorder="1" applyAlignment="1">
      <alignment horizontal="center"/>
    </xf>
    <xf numFmtId="0" fontId="16" fillId="40" borderId="0" xfId="0" applyFont="1" applyFill="1" applyBorder="1" applyAlignment="1">
      <alignment horizontal="center"/>
    </xf>
    <xf numFmtId="0" fontId="16" fillId="36" borderId="0" xfId="0" applyFont="1" applyFill="1"/>
    <xf numFmtId="0" fontId="30" fillId="35" borderId="0" xfId="0" applyFont="1" applyFill="1" applyBorder="1" applyAlignment="1">
      <alignment horizontal="center"/>
    </xf>
    <xf numFmtId="0" fontId="30" fillId="34" borderId="18" xfId="0" applyFont="1" applyFill="1" applyBorder="1" applyAlignment="1">
      <alignment horizontal="center"/>
    </xf>
    <xf numFmtId="0" fontId="30" fillId="34" borderId="19" xfId="0" applyFont="1" applyFill="1" applyBorder="1" applyAlignment="1">
      <alignment horizontal="center"/>
    </xf>
    <xf numFmtId="0" fontId="30" fillId="34" borderId="20" xfId="0" applyFont="1" applyFill="1" applyBorder="1" applyAlignment="1">
      <alignment horizontal="center"/>
    </xf>
    <xf numFmtId="0" fontId="16" fillId="41" borderId="0" xfId="0" applyFont="1" applyFill="1" applyBorder="1" applyAlignment="1">
      <alignment horizontal="center"/>
    </xf>
    <xf numFmtId="0" fontId="0" fillId="35" borderId="21" xfId="0" applyFill="1" applyBorder="1" applyAlignment="1">
      <alignment horizontal="center"/>
    </xf>
    <xf numFmtId="0" fontId="0" fillId="40" borderId="19" xfId="0" applyFill="1" applyBorder="1" applyAlignment="1">
      <alignment horizontal="center"/>
    </xf>
    <xf numFmtId="0" fontId="0" fillId="40" borderId="20" xfId="0" applyFill="1" applyBorder="1" applyAlignment="1">
      <alignment horizontal="center"/>
    </xf>
    <xf numFmtId="0" fontId="0" fillId="33" borderId="32" xfId="0" applyFill="1" applyBorder="1" applyAlignment="1">
      <alignment horizontal="center"/>
    </xf>
    <xf numFmtId="0" fontId="0" fillId="33" borderId="33" xfId="0" applyFill="1" applyBorder="1" applyAlignment="1">
      <alignment horizontal="center"/>
    </xf>
    <xf numFmtId="0" fontId="0" fillId="33" borderId="34" xfId="0" applyFill="1" applyBorder="1" applyAlignment="1">
      <alignment horizontal="center"/>
    </xf>
    <xf numFmtId="0" fontId="0" fillId="33" borderId="31" xfId="0" applyFill="1" applyBorder="1" applyAlignment="1">
      <alignment horizontal="center"/>
    </xf>
    <xf numFmtId="0" fontId="16" fillId="36" borderId="21" xfId="0" applyFont="1" applyFill="1" applyBorder="1" applyAlignment="1">
      <alignment horizontal="center"/>
    </xf>
    <xf numFmtId="0" fontId="21" fillId="0" borderId="31" xfId="0" applyFont="1" applyBorder="1" applyAlignment="1">
      <alignment horizontal="right"/>
    </xf>
    <xf numFmtId="0" fontId="0" fillId="0" borderId="2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CCCC"/>
      <color rgb="FFCCE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zoomScaleNormal="100" workbookViewId="0"/>
  </sheetViews>
  <sheetFormatPr defaultRowHeight="12.75" x14ac:dyDescent="0.2"/>
  <sheetData>
    <row r="1" spans="1:12" ht="13.5" x14ac:dyDescent="0.25">
      <c r="A1" s="17">
        <v>43141</v>
      </c>
      <c r="C1" s="14" t="s">
        <v>5</v>
      </c>
      <c r="F1" t="s">
        <v>6</v>
      </c>
      <c r="L1" s="18" t="s">
        <v>7</v>
      </c>
    </row>
    <row r="2" spans="1:12" x14ac:dyDescent="0.2">
      <c r="L2" s="18" t="s">
        <v>7</v>
      </c>
    </row>
    <row r="3" spans="1:12" ht="15.75" x14ac:dyDescent="0.3">
      <c r="A3" s="14" t="s">
        <v>82</v>
      </c>
      <c r="B3" s="33">
        <v>40</v>
      </c>
      <c r="C3" s="34">
        <v>10</v>
      </c>
      <c r="D3" s="34">
        <v>0</v>
      </c>
      <c r="E3" s="35">
        <v>5</v>
      </c>
      <c r="F3" s="16">
        <f>SUMPRODUCT(B5:E5,$B$3:$E$3)</f>
        <v>125</v>
      </c>
      <c r="G3" t="s">
        <v>84</v>
      </c>
      <c r="L3" s="18" t="s">
        <v>7</v>
      </c>
    </row>
    <row r="4" spans="1:12" ht="13.5" thickBot="1" x14ac:dyDescent="0.25">
      <c r="A4" s="15" t="s">
        <v>2</v>
      </c>
      <c r="B4" s="13">
        <v>1</v>
      </c>
      <c r="C4" s="13">
        <v>1</v>
      </c>
      <c r="D4" s="13">
        <v>1</v>
      </c>
      <c r="E4" s="13">
        <v>1</v>
      </c>
      <c r="K4" s="23" t="s">
        <v>8</v>
      </c>
      <c r="L4" s="18" t="s">
        <v>7</v>
      </c>
    </row>
    <row r="5" spans="1:12" ht="15" thickBot="1" x14ac:dyDescent="0.3">
      <c r="A5" s="15" t="s">
        <v>3</v>
      </c>
      <c r="B5" s="11">
        <v>4</v>
      </c>
      <c r="C5" s="12">
        <v>-3</v>
      </c>
      <c r="D5" s="38">
        <v>6</v>
      </c>
      <c r="E5" s="12">
        <v>-1</v>
      </c>
      <c r="F5" s="36">
        <f>SUMPRODUCT(B5:E5,$B$4:$E$4)</f>
        <v>6</v>
      </c>
      <c r="G5" s="37" t="s">
        <v>83</v>
      </c>
      <c r="I5" s="1" t="s">
        <v>31</v>
      </c>
      <c r="J5" s="1" t="s">
        <v>71</v>
      </c>
      <c r="K5" s="31">
        <f>MAX($F$5)</f>
        <v>6</v>
      </c>
      <c r="L5" s="18" t="s">
        <v>7</v>
      </c>
    </row>
    <row r="6" spans="1:12" x14ac:dyDescent="0.2">
      <c r="A6" s="15" t="s">
        <v>4</v>
      </c>
      <c r="B6" s="2">
        <v>1</v>
      </c>
      <c r="C6" s="3">
        <v>1</v>
      </c>
      <c r="D6" s="3">
        <v>0</v>
      </c>
      <c r="E6" s="4">
        <v>0</v>
      </c>
      <c r="F6" s="16">
        <f>SUMPRODUCT(B6:E6,$B$4:$E$4)</f>
        <v>2</v>
      </c>
      <c r="G6" s="20" t="s">
        <v>0</v>
      </c>
      <c r="H6" s="32">
        <v>100</v>
      </c>
      <c r="I6">
        <f>Answer!G31</f>
        <v>50000.000000000007</v>
      </c>
      <c r="J6" s="13">
        <f>Sensit!E19</f>
        <v>0</v>
      </c>
      <c r="K6" s="31">
        <f>COUNT($B$4:$E$4)</f>
        <v>4</v>
      </c>
      <c r="L6" s="18" t="s">
        <v>7</v>
      </c>
    </row>
    <row r="7" spans="1:12" x14ac:dyDescent="0.2">
      <c r="B7" s="5">
        <v>0</v>
      </c>
      <c r="C7" s="6">
        <v>0</v>
      </c>
      <c r="D7" s="6">
        <v>1</v>
      </c>
      <c r="E7" s="7">
        <v>1</v>
      </c>
      <c r="F7" s="16">
        <f t="shared" ref="F7:F15" si="0">SUMPRODUCT(B7:E7,$B$4:$E$4)</f>
        <v>2</v>
      </c>
      <c r="G7" s="21" t="s">
        <v>0</v>
      </c>
      <c r="H7" s="32">
        <v>20</v>
      </c>
      <c r="I7">
        <f>Answer!G32</f>
        <v>15000</v>
      </c>
      <c r="J7" s="13">
        <f>Sensit!E20</f>
        <v>0</v>
      </c>
      <c r="K7" s="31" t="b">
        <f t="array" ref="K7">$F$14:$F$15&gt;=$H$14:$H$15</f>
        <v>0</v>
      </c>
      <c r="L7" s="18" t="s">
        <v>7</v>
      </c>
    </row>
    <row r="8" spans="1:12" x14ac:dyDescent="0.2">
      <c r="B8" s="5">
        <v>1</v>
      </c>
      <c r="C8" s="6">
        <v>0</v>
      </c>
      <c r="D8" s="6">
        <v>1</v>
      </c>
      <c r="E8" s="7">
        <v>0</v>
      </c>
      <c r="F8" s="16">
        <f t="shared" si="0"/>
        <v>2</v>
      </c>
      <c r="G8" s="21" t="s">
        <v>0</v>
      </c>
      <c r="H8" s="32">
        <v>40</v>
      </c>
      <c r="I8">
        <f>Answer!G33</f>
        <v>0</v>
      </c>
      <c r="J8" s="13">
        <f>Sensit!E21</f>
        <v>7.0000000000000044</v>
      </c>
      <c r="K8" s="31" t="b">
        <f t="array" ref="K8">$F$6:$F$13&lt;=$H$6:$H$13</f>
        <v>1</v>
      </c>
      <c r="L8" s="18" t="s">
        <v>7</v>
      </c>
    </row>
    <row r="9" spans="1:12" x14ac:dyDescent="0.2">
      <c r="B9" s="5">
        <v>0</v>
      </c>
      <c r="C9" s="6">
        <v>1</v>
      </c>
      <c r="D9" s="6">
        <v>0</v>
      </c>
      <c r="E9" s="7">
        <v>1</v>
      </c>
      <c r="F9" s="16">
        <f t="shared" si="0"/>
        <v>2</v>
      </c>
      <c r="G9" s="21" t="s">
        <v>0</v>
      </c>
      <c r="H9" s="32">
        <v>60</v>
      </c>
      <c r="I9">
        <f>Answer!G34</f>
        <v>45000.000000000007</v>
      </c>
      <c r="J9" s="13">
        <f>Sensit!E22</f>
        <v>0</v>
      </c>
      <c r="K9" s="31">
        <f>{32767;32767;0.000001;0.01;TRUE;FALSE;TRUE;1;1;1;0.0001;TRUE}</f>
        <v>32767</v>
      </c>
      <c r="L9" s="18" t="s">
        <v>7</v>
      </c>
    </row>
    <row r="10" spans="1:12" x14ac:dyDescent="0.2">
      <c r="B10" s="5">
        <v>1</v>
      </c>
      <c r="C10" s="6">
        <v>-10</v>
      </c>
      <c r="D10" s="6">
        <v>0</v>
      </c>
      <c r="E10" s="7">
        <v>0</v>
      </c>
      <c r="F10" s="16">
        <f t="shared" si="0"/>
        <v>-9</v>
      </c>
      <c r="G10" s="21" t="s">
        <v>0</v>
      </c>
      <c r="H10" s="32">
        <v>0</v>
      </c>
      <c r="I10">
        <f>Answer!G35</f>
        <v>84999.999999999942</v>
      </c>
      <c r="J10" s="13">
        <f>Sensit!E23</f>
        <v>0</v>
      </c>
      <c r="K10" s="31">
        <f>{0;0;2;100;0;FALSE;TRUE;0.075;0;0;FALSE;30}</f>
        <v>0</v>
      </c>
      <c r="L10" s="18" t="s">
        <v>7</v>
      </c>
    </row>
    <row r="11" spans="1:12" x14ac:dyDescent="0.2">
      <c r="B11" s="5">
        <v>0</v>
      </c>
      <c r="C11" s="6">
        <v>0</v>
      </c>
      <c r="D11" s="6">
        <v>6</v>
      </c>
      <c r="E11" s="7">
        <v>-5</v>
      </c>
      <c r="F11" s="16">
        <f t="shared" si="0"/>
        <v>1</v>
      </c>
      <c r="G11" s="21" t="s">
        <v>0</v>
      </c>
      <c r="H11" s="32">
        <v>0</v>
      </c>
      <c r="I11">
        <f>Answer!G36</f>
        <v>0</v>
      </c>
      <c r="J11" s="13">
        <f>Sensit!E24</f>
        <v>0</v>
      </c>
      <c r="L11" s="18" t="s">
        <v>7</v>
      </c>
    </row>
    <row r="12" spans="1:12" x14ac:dyDescent="0.2">
      <c r="B12" s="5">
        <v>2</v>
      </c>
      <c r="C12" s="6">
        <v>-8</v>
      </c>
      <c r="D12" s="6">
        <v>0</v>
      </c>
      <c r="E12" s="7">
        <v>0</v>
      </c>
      <c r="F12" s="16">
        <f t="shared" si="0"/>
        <v>-6</v>
      </c>
      <c r="G12" s="21" t="s">
        <v>0</v>
      </c>
      <c r="H12" s="32">
        <v>0</v>
      </c>
      <c r="I12">
        <f>Answer!G37</f>
        <v>22727.272727272677</v>
      </c>
      <c r="J12" s="13">
        <f>Sensit!E25</f>
        <v>0</v>
      </c>
      <c r="L12" s="18" t="s">
        <v>7</v>
      </c>
    </row>
    <row r="13" spans="1:12" x14ac:dyDescent="0.2">
      <c r="B13" s="5">
        <v>0</v>
      </c>
      <c r="C13" s="6">
        <v>0</v>
      </c>
      <c r="D13" s="6">
        <v>2</v>
      </c>
      <c r="E13" s="7">
        <v>-8</v>
      </c>
      <c r="F13" s="16">
        <f t="shared" si="0"/>
        <v>-6</v>
      </c>
      <c r="G13" s="22" t="s">
        <v>0</v>
      </c>
      <c r="H13" s="32">
        <v>0</v>
      </c>
      <c r="I13">
        <f>Answer!G38</f>
        <v>17272.727272727272</v>
      </c>
      <c r="J13" s="13">
        <f>Sensit!E26</f>
        <v>0</v>
      </c>
      <c r="L13" s="18" t="s">
        <v>7</v>
      </c>
    </row>
    <row r="14" spans="1:12" x14ac:dyDescent="0.2">
      <c r="B14" s="5">
        <v>1</v>
      </c>
      <c r="C14" s="6">
        <v>1</v>
      </c>
      <c r="D14" s="6">
        <v>0</v>
      </c>
      <c r="E14" s="7">
        <v>0</v>
      </c>
      <c r="F14" s="16">
        <f t="shared" si="0"/>
        <v>2</v>
      </c>
      <c r="G14" s="20" t="s">
        <v>1</v>
      </c>
      <c r="H14" s="32">
        <v>50</v>
      </c>
      <c r="I14">
        <f>Answer!G29</f>
        <v>0</v>
      </c>
      <c r="J14" s="13">
        <f>Sensit!E17</f>
        <v>-3.0000000000000031</v>
      </c>
      <c r="L14" s="18" t="s">
        <v>7</v>
      </c>
    </row>
    <row r="15" spans="1:12" x14ac:dyDescent="0.2">
      <c r="B15" s="8">
        <v>0</v>
      </c>
      <c r="C15" s="9">
        <v>0</v>
      </c>
      <c r="D15" s="9">
        <v>1</v>
      </c>
      <c r="E15" s="10">
        <v>1</v>
      </c>
      <c r="F15" s="16">
        <f t="shared" si="0"/>
        <v>2</v>
      </c>
      <c r="G15" s="22" t="s">
        <v>1</v>
      </c>
      <c r="H15" s="32">
        <v>5</v>
      </c>
      <c r="I15">
        <f>Answer!G30</f>
        <v>0</v>
      </c>
      <c r="J15" s="13">
        <f>Sensit!E18</f>
        <v>-1.0000000000000018</v>
      </c>
      <c r="L15" s="18" t="s">
        <v>7</v>
      </c>
    </row>
    <row r="16" spans="1:12" x14ac:dyDescent="0.2">
      <c r="L16" s="18" t="s">
        <v>7</v>
      </c>
    </row>
    <row r="17" spans="1:12" x14ac:dyDescent="0.2">
      <c r="A17" s="19" t="s">
        <v>7</v>
      </c>
      <c r="B17" s="19" t="s">
        <v>7</v>
      </c>
      <c r="C17" s="19" t="s">
        <v>7</v>
      </c>
      <c r="D17" s="19" t="s">
        <v>7</v>
      </c>
      <c r="E17" s="19" t="s">
        <v>7</v>
      </c>
      <c r="F17" s="19" t="s">
        <v>7</v>
      </c>
      <c r="G17" s="19" t="s">
        <v>7</v>
      </c>
      <c r="H17" s="19" t="s">
        <v>7</v>
      </c>
      <c r="I17" s="19" t="s">
        <v>7</v>
      </c>
      <c r="J17" s="19" t="s">
        <v>7</v>
      </c>
      <c r="K17" s="19" t="s">
        <v>7</v>
      </c>
      <c r="L17" s="18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9"/>
  <sheetViews>
    <sheetView tabSelected="1" zoomScaleNormal="100" workbookViewId="0"/>
  </sheetViews>
  <sheetFormatPr defaultColWidth="8.33203125" defaultRowHeight="12.75" x14ac:dyDescent="0.2"/>
  <cols>
    <col min="1" max="1" width="8.33203125" style="80" customWidth="1"/>
    <col min="2" max="2" width="8.33203125" customWidth="1"/>
    <col min="12" max="12" width="8.33203125" customWidth="1"/>
    <col min="16" max="16" width="8.33203125" customWidth="1"/>
  </cols>
  <sheetData>
    <row r="1" spans="1:22" ht="13.5" thickBot="1" x14ac:dyDescent="0.25">
      <c r="A1" s="78">
        <v>43160</v>
      </c>
      <c r="B1" s="79">
        <v>43160</v>
      </c>
      <c r="D1" s="14" t="s">
        <v>5</v>
      </c>
      <c r="F1" s="14" t="s">
        <v>6</v>
      </c>
      <c r="N1" s="23" t="s">
        <v>123</v>
      </c>
      <c r="O1" s="95">
        <v>100</v>
      </c>
      <c r="V1" s="18" t="s">
        <v>7</v>
      </c>
    </row>
    <row r="2" spans="1:22" x14ac:dyDescent="0.2">
      <c r="C2" s="14" t="s">
        <v>82</v>
      </c>
      <c r="V2" s="18" t="s">
        <v>7</v>
      </c>
    </row>
    <row r="3" spans="1:22" x14ac:dyDescent="0.2">
      <c r="A3" s="15" t="s">
        <v>3</v>
      </c>
      <c r="B3" s="14" t="s">
        <v>117</v>
      </c>
      <c r="E3" s="14" t="s">
        <v>31</v>
      </c>
      <c r="G3" s="14" t="s">
        <v>118</v>
      </c>
      <c r="O3" s="56" t="s">
        <v>119</v>
      </c>
      <c r="P3" s="56" t="s">
        <v>119</v>
      </c>
      <c r="V3" s="18" t="s">
        <v>7</v>
      </c>
    </row>
    <row r="4" spans="1:22" x14ac:dyDescent="0.2">
      <c r="A4" s="11">
        <v>4</v>
      </c>
      <c r="B4" s="12">
        <v>-3</v>
      </c>
      <c r="C4" s="45">
        <v>6</v>
      </c>
      <c r="D4" s="12">
        <v>-1</v>
      </c>
      <c r="E4" s="46">
        <v>0</v>
      </c>
      <c r="F4" s="47">
        <v>0</v>
      </c>
      <c r="G4" s="48">
        <v>0</v>
      </c>
      <c r="H4" s="46">
        <v>0</v>
      </c>
      <c r="I4" s="46">
        <v>0</v>
      </c>
      <c r="J4" s="46">
        <v>0</v>
      </c>
      <c r="K4" s="46">
        <v>0</v>
      </c>
      <c r="L4" s="46">
        <v>0</v>
      </c>
      <c r="M4" s="46">
        <v>0</v>
      </c>
      <c r="N4" s="46">
        <v>0</v>
      </c>
      <c r="O4" s="96">
        <f>-$O$1</f>
        <v>-100</v>
      </c>
      <c r="P4" s="97">
        <f>-$O$1</f>
        <v>-100</v>
      </c>
      <c r="V4" s="18" t="s">
        <v>7</v>
      </c>
    </row>
    <row r="5" spans="1:22" ht="13.5" thickBot="1" x14ac:dyDescent="0.25">
      <c r="A5" s="15" t="s">
        <v>124</v>
      </c>
      <c r="V5" s="18" t="s">
        <v>7</v>
      </c>
    </row>
    <row r="6" spans="1:22" ht="13.5" thickBot="1" x14ac:dyDescent="0.25">
      <c r="A6" s="98">
        <f t="shared" ref="A6:P6" si="0">A4+(A17+A18)*$O$1</f>
        <v>104</v>
      </c>
      <c r="B6" s="99">
        <f t="shared" si="0"/>
        <v>97</v>
      </c>
      <c r="C6" s="99">
        <f t="shared" si="0"/>
        <v>106</v>
      </c>
      <c r="D6" s="99">
        <f t="shared" si="0"/>
        <v>99</v>
      </c>
      <c r="E6" s="99">
        <f t="shared" si="0"/>
        <v>-100</v>
      </c>
      <c r="F6" s="100">
        <f t="shared" si="0"/>
        <v>-100</v>
      </c>
      <c r="G6" s="98">
        <f t="shared" si="0"/>
        <v>0</v>
      </c>
      <c r="H6" s="99">
        <f t="shared" si="0"/>
        <v>0</v>
      </c>
      <c r="I6" s="99">
        <f t="shared" si="0"/>
        <v>0</v>
      </c>
      <c r="J6" s="99">
        <f t="shared" si="0"/>
        <v>0</v>
      </c>
      <c r="K6" s="99">
        <f t="shared" si="0"/>
        <v>0</v>
      </c>
      <c r="L6" s="99">
        <f t="shared" si="0"/>
        <v>0</v>
      </c>
      <c r="M6" s="99">
        <f t="shared" si="0"/>
        <v>0</v>
      </c>
      <c r="N6" s="99">
        <f t="shared" si="0"/>
        <v>0</v>
      </c>
      <c r="O6" s="99">
        <f t="shared" si="0"/>
        <v>0</v>
      </c>
      <c r="P6" s="100">
        <f t="shared" si="0"/>
        <v>0</v>
      </c>
      <c r="V6" s="18" t="s">
        <v>7</v>
      </c>
    </row>
    <row r="7" spans="1:22" ht="14.25" x14ac:dyDescent="0.25">
      <c r="A7" s="15" t="s">
        <v>4</v>
      </c>
      <c r="Q7" s="51" t="s">
        <v>125</v>
      </c>
      <c r="R7" s="101">
        <f>-(R17+R18)*$O$1</f>
        <v>-5500</v>
      </c>
      <c r="V7" s="18" t="s">
        <v>7</v>
      </c>
    </row>
    <row r="8" spans="1:22" ht="20.25" x14ac:dyDescent="0.35">
      <c r="A8" s="42" t="s">
        <v>85</v>
      </c>
      <c r="B8" s="43" t="s">
        <v>86</v>
      </c>
      <c r="C8" s="43" t="s">
        <v>87</v>
      </c>
      <c r="D8" s="43" t="s">
        <v>88</v>
      </c>
      <c r="E8" s="43" t="s">
        <v>89</v>
      </c>
      <c r="F8" s="43" t="s">
        <v>90</v>
      </c>
      <c r="G8" s="43" t="s">
        <v>91</v>
      </c>
      <c r="H8" s="43" t="s">
        <v>92</v>
      </c>
      <c r="I8" s="43" t="s">
        <v>93</v>
      </c>
      <c r="J8" s="43" t="s">
        <v>94</v>
      </c>
      <c r="K8" s="43" t="s">
        <v>95</v>
      </c>
      <c r="L8" s="43" t="s">
        <v>96</v>
      </c>
      <c r="M8" s="43" t="s">
        <v>97</v>
      </c>
      <c r="N8" s="43" t="s">
        <v>98</v>
      </c>
      <c r="O8" s="43" t="s">
        <v>99</v>
      </c>
      <c r="P8" s="44" t="s">
        <v>100</v>
      </c>
      <c r="Q8" s="39"/>
      <c r="R8" s="81" t="s">
        <v>116</v>
      </c>
      <c r="V8" s="18" t="s">
        <v>7</v>
      </c>
    </row>
    <row r="9" spans="1:22" x14ac:dyDescent="0.2">
      <c r="A9" s="50">
        <v>1</v>
      </c>
      <c r="B9" s="50">
        <v>1</v>
      </c>
      <c r="C9" s="50">
        <v>0</v>
      </c>
      <c r="D9" s="50">
        <v>0</v>
      </c>
      <c r="E9" s="40">
        <v>0</v>
      </c>
      <c r="F9" s="40">
        <v>0</v>
      </c>
      <c r="G9" s="88">
        <v>1</v>
      </c>
      <c r="H9" s="87">
        <v>0</v>
      </c>
      <c r="I9" s="87">
        <v>0</v>
      </c>
      <c r="J9" s="87">
        <v>0</v>
      </c>
      <c r="K9" s="87">
        <v>0</v>
      </c>
      <c r="L9" s="87">
        <v>0</v>
      </c>
      <c r="M9" s="87">
        <v>0</v>
      </c>
      <c r="N9" s="87">
        <v>0</v>
      </c>
      <c r="O9" s="87">
        <v>0</v>
      </c>
      <c r="P9" s="87">
        <v>0</v>
      </c>
      <c r="Q9" s="39" t="s">
        <v>101</v>
      </c>
      <c r="R9" s="67">
        <v>100</v>
      </c>
      <c r="S9" s="82" t="s">
        <v>120</v>
      </c>
      <c r="V9" s="18" t="s">
        <v>7</v>
      </c>
    </row>
    <row r="10" spans="1:22" x14ac:dyDescent="0.2">
      <c r="A10" s="50">
        <v>0</v>
      </c>
      <c r="B10" s="50">
        <v>0</v>
      </c>
      <c r="C10" s="50">
        <v>1</v>
      </c>
      <c r="D10" s="50">
        <v>1</v>
      </c>
      <c r="E10" s="40">
        <v>0</v>
      </c>
      <c r="F10" s="40">
        <v>0</v>
      </c>
      <c r="G10" s="87">
        <v>0</v>
      </c>
      <c r="H10" s="88">
        <v>1</v>
      </c>
      <c r="I10" s="87">
        <v>0</v>
      </c>
      <c r="J10" s="87">
        <v>0</v>
      </c>
      <c r="K10" s="87">
        <v>0</v>
      </c>
      <c r="L10" s="87">
        <v>0</v>
      </c>
      <c r="M10" s="87">
        <v>0</v>
      </c>
      <c r="N10" s="87">
        <v>0</v>
      </c>
      <c r="O10" s="87">
        <v>0</v>
      </c>
      <c r="P10" s="87">
        <v>0</v>
      </c>
      <c r="Q10" s="39" t="s">
        <v>101</v>
      </c>
      <c r="R10" s="67">
        <v>20</v>
      </c>
      <c r="S10" s="83" t="s">
        <v>120</v>
      </c>
      <c r="V10" s="18" t="s">
        <v>7</v>
      </c>
    </row>
    <row r="11" spans="1:22" x14ac:dyDescent="0.2">
      <c r="A11" s="50">
        <v>1</v>
      </c>
      <c r="B11" s="50">
        <v>0</v>
      </c>
      <c r="C11" s="50">
        <v>1</v>
      </c>
      <c r="D11" s="50">
        <v>0</v>
      </c>
      <c r="E11" s="40">
        <v>0</v>
      </c>
      <c r="F11" s="40">
        <v>0</v>
      </c>
      <c r="G11" s="87">
        <v>0</v>
      </c>
      <c r="H11" s="87">
        <v>0</v>
      </c>
      <c r="I11" s="88">
        <v>1</v>
      </c>
      <c r="J11" s="87">
        <v>0</v>
      </c>
      <c r="K11" s="87">
        <v>0</v>
      </c>
      <c r="L11" s="87">
        <v>0</v>
      </c>
      <c r="M11" s="87">
        <v>0</v>
      </c>
      <c r="N11" s="87">
        <v>0</v>
      </c>
      <c r="O11" s="87">
        <v>0</v>
      </c>
      <c r="P11" s="87">
        <v>0</v>
      </c>
      <c r="Q11" s="39" t="s">
        <v>101</v>
      </c>
      <c r="R11" s="67">
        <v>40</v>
      </c>
      <c r="S11" s="83" t="s">
        <v>120</v>
      </c>
      <c r="V11" s="18" t="s">
        <v>7</v>
      </c>
    </row>
    <row r="12" spans="1:22" x14ac:dyDescent="0.2">
      <c r="A12" s="50">
        <v>0</v>
      </c>
      <c r="B12" s="50">
        <v>1</v>
      </c>
      <c r="C12" s="50">
        <v>0</v>
      </c>
      <c r="D12" s="50">
        <v>1</v>
      </c>
      <c r="E12" s="40">
        <v>0</v>
      </c>
      <c r="F12" s="40">
        <v>0</v>
      </c>
      <c r="G12" s="87">
        <v>0</v>
      </c>
      <c r="H12" s="87">
        <v>0</v>
      </c>
      <c r="I12" s="87">
        <v>0</v>
      </c>
      <c r="J12" s="88">
        <v>1</v>
      </c>
      <c r="K12" s="87">
        <v>0</v>
      </c>
      <c r="L12" s="87">
        <v>0</v>
      </c>
      <c r="M12" s="87">
        <v>0</v>
      </c>
      <c r="N12" s="87">
        <v>0</v>
      </c>
      <c r="O12" s="87">
        <v>0</v>
      </c>
      <c r="P12" s="87">
        <v>0</v>
      </c>
      <c r="Q12" s="39" t="s">
        <v>101</v>
      </c>
      <c r="R12" s="67">
        <v>60</v>
      </c>
      <c r="S12" s="83" t="s">
        <v>120</v>
      </c>
      <c r="V12" s="18" t="s">
        <v>7</v>
      </c>
    </row>
    <row r="13" spans="1:22" x14ac:dyDescent="0.2">
      <c r="A13" s="50">
        <v>1</v>
      </c>
      <c r="B13" s="50">
        <v>-10</v>
      </c>
      <c r="C13" s="50">
        <v>0</v>
      </c>
      <c r="D13" s="50">
        <v>0</v>
      </c>
      <c r="E13" s="40">
        <v>0</v>
      </c>
      <c r="F13" s="40">
        <v>0</v>
      </c>
      <c r="G13" s="87">
        <v>0</v>
      </c>
      <c r="H13" s="87">
        <v>0</v>
      </c>
      <c r="I13" s="87">
        <v>0</v>
      </c>
      <c r="J13" s="87">
        <v>0</v>
      </c>
      <c r="K13" s="88">
        <v>1</v>
      </c>
      <c r="L13" s="87">
        <v>0</v>
      </c>
      <c r="M13" s="87">
        <v>0</v>
      </c>
      <c r="N13" s="87">
        <v>0</v>
      </c>
      <c r="O13" s="87">
        <v>0</v>
      </c>
      <c r="P13" s="87">
        <v>0</v>
      </c>
      <c r="Q13" s="39" t="s">
        <v>101</v>
      </c>
      <c r="R13" s="67">
        <v>0</v>
      </c>
      <c r="S13" s="83" t="s">
        <v>120</v>
      </c>
      <c r="V13" s="18" t="s">
        <v>7</v>
      </c>
    </row>
    <row r="14" spans="1:22" x14ac:dyDescent="0.2">
      <c r="A14" s="50">
        <v>0</v>
      </c>
      <c r="B14" s="50">
        <v>0</v>
      </c>
      <c r="C14" s="50">
        <v>6</v>
      </c>
      <c r="D14" s="50">
        <v>-5</v>
      </c>
      <c r="E14" s="40">
        <v>0</v>
      </c>
      <c r="F14" s="40">
        <v>0</v>
      </c>
      <c r="G14" s="87">
        <v>0</v>
      </c>
      <c r="H14" s="87">
        <v>0</v>
      </c>
      <c r="I14" s="87">
        <v>0</v>
      </c>
      <c r="J14" s="87">
        <v>0</v>
      </c>
      <c r="K14" s="87">
        <v>0</v>
      </c>
      <c r="L14" s="88">
        <v>1</v>
      </c>
      <c r="M14" s="87">
        <v>0</v>
      </c>
      <c r="N14" s="87">
        <v>0</v>
      </c>
      <c r="O14" s="87">
        <v>0</v>
      </c>
      <c r="P14" s="87">
        <v>0</v>
      </c>
      <c r="Q14" s="39" t="s">
        <v>101</v>
      </c>
      <c r="R14" s="67">
        <v>0</v>
      </c>
      <c r="S14" s="83" t="s">
        <v>120</v>
      </c>
      <c r="V14" s="18" t="s">
        <v>7</v>
      </c>
    </row>
    <row r="15" spans="1:22" x14ac:dyDescent="0.2">
      <c r="A15" s="50">
        <v>2</v>
      </c>
      <c r="B15" s="50">
        <v>-8</v>
      </c>
      <c r="C15" s="50">
        <v>0</v>
      </c>
      <c r="D15" s="50">
        <v>0</v>
      </c>
      <c r="E15" s="40">
        <v>0</v>
      </c>
      <c r="F15" s="40">
        <v>0</v>
      </c>
      <c r="G15" s="87">
        <v>0</v>
      </c>
      <c r="H15" s="87">
        <v>0</v>
      </c>
      <c r="I15" s="87">
        <v>0</v>
      </c>
      <c r="J15" s="87">
        <v>0</v>
      </c>
      <c r="K15" s="87">
        <v>0</v>
      </c>
      <c r="L15" s="87">
        <v>0</v>
      </c>
      <c r="M15" s="88">
        <v>1</v>
      </c>
      <c r="N15" s="87">
        <v>0</v>
      </c>
      <c r="O15" s="87">
        <v>0</v>
      </c>
      <c r="P15" s="87">
        <v>0</v>
      </c>
      <c r="Q15" s="39" t="s">
        <v>101</v>
      </c>
      <c r="R15" s="67">
        <v>0</v>
      </c>
      <c r="S15" s="83" t="s">
        <v>120</v>
      </c>
      <c r="V15" s="18" t="s">
        <v>7</v>
      </c>
    </row>
    <row r="16" spans="1:22" x14ac:dyDescent="0.2">
      <c r="A16" s="50">
        <v>0</v>
      </c>
      <c r="B16" s="50">
        <v>0</v>
      </c>
      <c r="C16" s="50">
        <v>2</v>
      </c>
      <c r="D16" s="50">
        <v>-8</v>
      </c>
      <c r="E16" s="40">
        <v>0</v>
      </c>
      <c r="F16" s="40">
        <v>0</v>
      </c>
      <c r="G16" s="87">
        <v>0</v>
      </c>
      <c r="H16" s="87">
        <v>0</v>
      </c>
      <c r="I16" s="87">
        <v>0</v>
      </c>
      <c r="J16" s="87">
        <v>0</v>
      </c>
      <c r="K16" s="87">
        <v>0</v>
      </c>
      <c r="L16" s="87">
        <v>0</v>
      </c>
      <c r="M16" s="87">
        <v>0</v>
      </c>
      <c r="N16" s="88">
        <v>1</v>
      </c>
      <c r="O16" s="87">
        <v>0</v>
      </c>
      <c r="P16" s="87">
        <v>0</v>
      </c>
      <c r="Q16" s="39" t="s">
        <v>101</v>
      </c>
      <c r="R16" s="67">
        <v>0</v>
      </c>
      <c r="S16" s="84" t="s">
        <v>120</v>
      </c>
      <c r="V16" s="18" t="s">
        <v>7</v>
      </c>
    </row>
    <row r="17" spans="1:22" x14ac:dyDescent="0.2">
      <c r="A17" s="50">
        <v>1</v>
      </c>
      <c r="B17" s="50">
        <v>1</v>
      </c>
      <c r="C17" s="50">
        <v>0</v>
      </c>
      <c r="D17" s="50">
        <v>0</v>
      </c>
      <c r="E17" s="40">
        <v>-1</v>
      </c>
      <c r="F17" s="40">
        <v>0</v>
      </c>
      <c r="G17" s="87">
        <v>0</v>
      </c>
      <c r="H17" s="87">
        <v>0</v>
      </c>
      <c r="I17" s="87">
        <v>0</v>
      </c>
      <c r="J17" s="87">
        <v>0</v>
      </c>
      <c r="K17" s="87">
        <v>0</v>
      </c>
      <c r="L17" s="87">
        <v>0</v>
      </c>
      <c r="M17" s="87">
        <v>0</v>
      </c>
      <c r="N17" s="87">
        <v>0</v>
      </c>
      <c r="O17" s="94">
        <v>1</v>
      </c>
      <c r="P17" s="87">
        <v>0</v>
      </c>
      <c r="Q17" s="39" t="s">
        <v>101</v>
      </c>
      <c r="R17" s="67">
        <v>50</v>
      </c>
      <c r="S17" s="85" t="s">
        <v>121</v>
      </c>
      <c r="V17" s="18" t="s">
        <v>7</v>
      </c>
    </row>
    <row r="18" spans="1:22" x14ac:dyDescent="0.2">
      <c r="A18" s="50">
        <v>0</v>
      </c>
      <c r="B18" s="50">
        <v>0</v>
      </c>
      <c r="C18" s="50">
        <v>1</v>
      </c>
      <c r="D18" s="50">
        <v>1</v>
      </c>
      <c r="E18" s="40">
        <v>0</v>
      </c>
      <c r="F18" s="40">
        <v>-1</v>
      </c>
      <c r="G18" s="87">
        <v>0</v>
      </c>
      <c r="H18" s="87">
        <v>0</v>
      </c>
      <c r="I18" s="87">
        <v>0</v>
      </c>
      <c r="J18" s="87">
        <v>0</v>
      </c>
      <c r="K18" s="87">
        <v>0</v>
      </c>
      <c r="L18" s="87">
        <v>0</v>
      </c>
      <c r="M18" s="87">
        <v>0</v>
      </c>
      <c r="N18" s="87">
        <v>0</v>
      </c>
      <c r="O18" s="87">
        <v>0</v>
      </c>
      <c r="P18" s="94">
        <v>1</v>
      </c>
      <c r="Q18" s="39" t="s">
        <v>101</v>
      </c>
      <c r="R18" s="67">
        <v>5</v>
      </c>
      <c r="S18" s="86" t="s">
        <v>121</v>
      </c>
      <c r="V18" s="18" t="s">
        <v>7</v>
      </c>
    </row>
    <row r="19" spans="1:22" x14ac:dyDescent="0.2">
      <c r="A19"/>
      <c r="V19" s="18" t="s">
        <v>7</v>
      </c>
    </row>
    <row r="20" spans="1:22" x14ac:dyDescent="0.2">
      <c r="A20" s="89" t="s">
        <v>102</v>
      </c>
      <c r="B20" s="63">
        <v>0</v>
      </c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18" t="s">
        <v>7</v>
      </c>
    </row>
    <row r="21" spans="1:22" x14ac:dyDescent="0.2">
      <c r="A21"/>
      <c r="D21" s="91">
        <f t="array" ref="D21:M21">TRANSPOSE(B22:B31)</f>
        <v>7</v>
      </c>
      <c r="E21" s="92">
        <v>8</v>
      </c>
      <c r="F21" s="92">
        <v>9</v>
      </c>
      <c r="G21" s="92">
        <v>10</v>
      </c>
      <c r="H21" s="92">
        <v>11</v>
      </c>
      <c r="I21" s="92">
        <v>12</v>
      </c>
      <c r="J21" s="92">
        <v>13</v>
      </c>
      <c r="K21" s="92">
        <v>14</v>
      </c>
      <c r="L21" s="92">
        <v>15</v>
      </c>
      <c r="M21" s="93">
        <v>16</v>
      </c>
      <c r="V21" s="18" t="s">
        <v>7</v>
      </c>
    </row>
    <row r="22" spans="1:22" x14ac:dyDescent="0.2">
      <c r="A22" s="14" t="s">
        <v>122</v>
      </c>
      <c r="B22" s="90">
        <v>7</v>
      </c>
      <c r="C22" s="51" t="s">
        <v>103</v>
      </c>
      <c r="D22" s="50">
        <f>G$9</f>
        <v>1</v>
      </c>
      <c r="E22" s="50">
        <f>H$9</f>
        <v>0</v>
      </c>
      <c r="F22" s="50">
        <f t="shared" ref="E22:M31" si="1">I9</f>
        <v>0</v>
      </c>
      <c r="G22" s="50">
        <f t="shared" si="1"/>
        <v>0</v>
      </c>
      <c r="H22" s="50">
        <f t="shared" si="1"/>
        <v>0</v>
      </c>
      <c r="I22" s="50">
        <f t="shared" si="1"/>
        <v>0</v>
      </c>
      <c r="J22" s="50">
        <f t="shared" si="1"/>
        <v>0</v>
      </c>
      <c r="K22" s="50">
        <f t="shared" si="1"/>
        <v>0</v>
      </c>
      <c r="L22" s="50">
        <f t="shared" si="1"/>
        <v>0</v>
      </c>
      <c r="M22" s="50">
        <f t="shared" si="1"/>
        <v>0</v>
      </c>
      <c r="V22" s="18" t="s">
        <v>7</v>
      </c>
    </row>
    <row r="23" spans="1:22" x14ac:dyDescent="0.2">
      <c r="B23" s="90">
        <v>8</v>
      </c>
      <c r="D23" s="50">
        <f>G$10</f>
        <v>0</v>
      </c>
      <c r="E23" s="50">
        <f t="shared" si="1"/>
        <v>1</v>
      </c>
      <c r="F23" s="50">
        <f t="shared" si="1"/>
        <v>0</v>
      </c>
      <c r="G23" s="50">
        <f t="shared" si="1"/>
        <v>0</v>
      </c>
      <c r="H23" s="50">
        <f t="shared" si="1"/>
        <v>0</v>
      </c>
      <c r="I23" s="50">
        <f t="shared" si="1"/>
        <v>0</v>
      </c>
      <c r="J23" s="50">
        <f t="shared" si="1"/>
        <v>0</v>
      </c>
      <c r="K23" s="50">
        <f t="shared" si="1"/>
        <v>0</v>
      </c>
      <c r="L23" s="50">
        <f t="shared" si="1"/>
        <v>0</v>
      </c>
      <c r="M23" s="50">
        <f t="shared" si="1"/>
        <v>0</v>
      </c>
      <c r="V23" s="18" t="s">
        <v>7</v>
      </c>
    </row>
    <row r="24" spans="1:22" x14ac:dyDescent="0.2">
      <c r="B24" s="90">
        <v>9</v>
      </c>
      <c r="D24" s="50">
        <f>G$11</f>
        <v>0</v>
      </c>
      <c r="E24" s="50">
        <f t="shared" si="1"/>
        <v>0</v>
      </c>
      <c r="F24" s="50">
        <f t="shared" si="1"/>
        <v>1</v>
      </c>
      <c r="G24" s="50">
        <f t="shared" si="1"/>
        <v>0</v>
      </c>
      <c r="H24" s="50">
        <f t="shared" si="1"/>
        <v>0</v>
      </c>
      <c r="I24" s="50">
        <f t="shared" si="1"/>
        <v>0</v>
      </c>
      <c r="J24" s="50">
        <f t="shared" si="1"/>
        <v>0</v>
      </c>
      <c r="K24" s="50">
        <f t="shared" si="1"/>
        <v>0</v>
      </c>
      <c r="L24" s="50">
        <f t="shared" si="1"/>
        <v>0</v>
      </c>
      <c r="M24" s="50">
        <f t="shared" si="1"/>
        <v>0</v>
      </c>
      <c r="V24" s="18" t="s">
        <v>7</v>
      </c>
    </row>
    <row r="25" spans="1:22" x14ac:dyDescent="0.2">
      <c r="B25" s="90">
        <v>10</v>
      </c>
      <c r="D25" s="50">
        <f>G$12</f>
        <v>0</v>
      </c>
      <c r="E25" s="50">
        <f t="shared" si="1"/>
        <v>0</v>
      </c>
      <c r="F25" s="50">
        <f t="shared" si="1"/>
        <v>0</v>
      </c>
      <c r="G25" s="50">
        <f t="shared" si="1"/>
        <v>1</v>
      </c>
      <c r="H25" s="50">
        <f t="shared" si="1"/>
        <v>0</v>
      </c>
      <c r="I25" s="50">
        <f t="shared" si="1"/>
        <v>0</v>
      </c>
      <c r="J25" s="50">
        <f t="shared" si="1"/>
        <v>0</v>
      </c>
      <c r="K25" s="50">
        <f t="shared" si="1"/>
        <v>0</v>
      </c>
      <c r="L25" s="50">
        <f t="shared" si="1"/>
        <v>0</v>
      </c>
      <c r="M25" s="50">
        <f t="shared" si="1"/>
        <v>0</v>
      </c>
      <c r="V25" s="18" t="s">
        <v>7</v>
      </c>
    </row>
    <row r="26" spans="1:22" x14ac:dyDescent="0.2">
      <c r="B26" s="90">
        <v>11</v>
      </c>
      <c r="D26" s="50">
        <f>G$13</f>
        <v>0</v>
      </c>
      <c r="E26" s="50">
        <f t="shared" si="1"/>
        <v>0</v>
      </c>
      <c r="F26" s="50">
        <f t="shared" si="1"/>
        <v>0</v>
      </c>
      <c r="G26" s="50">
        <f t="shared" si="1"/>
        <v>0</v>
      </c>
      <c r="H26" s="50">
        <f t="shared" si="1"/>
        <v>1</v>
      </c>
      <c r="I26" s="50">
        <f t="shared" si="1"/>
        <v>0</v>
      </c>
      <c r="J26" s="50">
        <f t="shared" si="1"/>
        <v>0</v>
      </c>
      <c r="K26" s="50">
        <f t="shared" si="1"/>
        <v>0</v>
      </c>
      <c r="L26" s="50">
        <f t="shared" si="1"/>
        <v>0</v>
      </c>
      <c r="M26" s="50">
        <f t="shared" si="1"/>
        <v>0</v>
      </c>
      <c r="V26" s="18" t="s">
        <v>7</v>
      </c>
    </row>
    <row r="27" spans="1:22" x14ac:dyDescent="0.2">
      <c r="B27" s="90">
        <v>12</v>
      </c>
      <c r="D27" s="50">
        <f>G$14</f>
        <v>0</v>
      </c>
      <c r="E27" s="50">
        <f t="shared" si="1"/>
        <v>0</v>
      </c>
      <c r="F27" s="50">
        <f t="shared" si="1"/>
        <v>0</v>
      </c>
      <c r="G27" s="50">
        <f t="shared" si="1"/>
        <v>0</v>
      </c>
      <c r="H27" s="50">
        <f t="shared" si="1"/>
        <v>0</v>
      </c>
      <c r="I27" s="50">
        <f t="shared" si="1"/>
        <v>1</v>
      </c>
      <c r="J27" s="50">
        <f t="shared" si="1"/>
        <v>0</v>
      </c>
      <c r="K27" s="50">
        <f t="shared" si="1"/>
        <v>0</v>
      </c>
      <c r="L27" s="50">
        <f t="shared" si="1"/>
        <v>0</v>
      </c>
      <c r="M27" s="50">
        <f t="shared" si="1"/>
        <v>0</v>
      </c>
      <c r="V27" s="18" t="s">
        <v>7</v>
      </c>
    </row>
    <row r="28" spans="1:22" x14ac:dyDescent="0.2">
      <c r="B28" s="90">
        <v>13</v>
      </c>
      <c r="D28" s="50">
        <f>G$15</f>
        <v>0</v>
      </c>
      <c r="E28" s="50">
        <f t="shared" si="1"/>
        <v>0</v>
      </c>
      <c r="F28" s="50">
        <f t="shared" si="1"/>
        <v>0</v>
      </c>
      <c r="G28" s="50">
        <f t="shared" si="1"/>
        <v>0</v>
      </c>
      <c r="H28" s="50">
        <f t="shared" si="1"/>
        <v>0</v>
      </c>
      <c r="I28" s="50">
        <f t="shared" si="1"/>
        <v>0</v>
      </c>
      <c r="J28" s="50">
        <f t="shared" si="1"/>
        <v>1</v>
      </c>
      <c r="K28" s="50">
        <f t="shared" si="1"/>
        <v>0</v>
      </c>
      <c r="L28" s="50">
        <f t="shared" si="1"/>
        <v>0</v>
      </c>
      <c r="M28" s="50">
        <f t="shared" si="1"/>
        <v>0</v>
      </c>
      <c r="V28" s="18" t="s">
        <v>7</v>
      </c>
    </row>
    <row r="29" spans="1:22" x14ac:dyDescent="0.2">
      <c r="B29" s="90">
        <v>14</v>
      </c>
      <c r="D29" s="50">
        <f>G$16</f>
        <v>0</v>
      </c>
      <c r="E29" s="50">
        <f t="shared" si="1"/>
        <v>0</v>
      </c>
      <c r="F29" s="50">
        <f t="shared" si="1"/>
        <v>0</v>
      </c>
      <c r="G29" s="50">
        <f t="shared" si="1"/>
        <v>0</v>
      </c>
      <c r="H29" s="50">
        <f t="shared" si="1"/>
        <v>0</v>
      </c>
      <c r="I29" s="50">
        <f t="shared" si="1"/>
        <v>0</v>
      </c>
      <c r="J29" s="50">
        <f t="shared" si="1"/>
        <v>0</v>
      </c>
      <c r="K29" s="50">
        <f t="shared" si="1"/>
        <v>1</v>
      </c>
      <c r="L29" s="50">
        <f t="shared" si="1"/>
        <v>0</v>
      </c>
      <c r="M29" s="50">
        <f t="shared" si="1"/>
        <v>0</v>
      </c>
      <c r="V29" s="18" t="s">
        <v>7</v>
      </c>
    </row>
    <row r="30" spans="1:22" x14ac:dyDescent="0.2">
      <c r="B30" s="90">
        <v>15</v>
      </c>
      <c r="D30" s="50">
        <f>G$17</f>
        <v>0</v>
      </c>
      <c r="E30" s="50">
        <f t="shared" si="1"/>
        <v>0</v>
      </c>
      <c r="F30" s="50">
        <f t="shared" si="1"/>
        <v>0</v>
      </c>
      <c r="G30" s="50">
        <f t="shared" si="1"/>
        <v>0</v>
      </c>
      <c r="H30" s="50">
        <f t="shared" si="1"/>
        <v>0</v>
      </c>
      <c r="I30" s="50">
        <f t="shared" si="1"/>
        <v>0</v>
      </c>
      <c r="J30" s="50">
        <f t="shared" si="1"/>
        <v>0</v>
      </c>
      <c r="K30" s="50">
        <f t="shared" si="1"/>
        <v>0</v>
      </c>
      <c r="L30" s="50">
        <f t="shared" si="1"/>
        <v>1</v>
      </c>
      <c r="M30" s="50">
        <f t="shared" si="1"/>
        <v>0</v>
      </c>
      <c r="V30" s="18" t="s">
        <v>7</v>
      </c>
    </row>
    <row r="31" spans="1:22" x14ac:dyDescent="0.2">
      <c r="B31" s="90">
        <v>16</v>
      </c>
      <c r="D31" s="50">
        <f>G$18</f>
        <v>0</v>
      </c>
      <c r="E31" s="50">
        <f t="shared" si="1"/>
        <v>0</v>
      </c>
      <c r="F31" s="50">
        <f t="shared" si="1"/>
        <v>0</v>
      </c>
      <c r="G31" s="50">
        <f t="shared" si="1"/>
        <v>0</v>
      </c>
      <c r="H31" s="50">
        <f t="shared" si="1"/>
        <v>0</v>
      </c>
      <c r="I31" s="50">
        <f t="shared" si="1"/>
        <v>0</v>
      </c>
      <c r="J31" s="50">
        <f t="shared" si="1"/>
        <v>0</v>
      </c>
      <c r="K31" s="50">
        <f t="shared" si="1"/>
        <v>0</v>
      </c>
      <c r="L31" s="50">
        <f t="shared" si="1"/>
        <v>0</v>
      </c>
      <c r="M31" s="50">
        <f t="shared" si="1"/>
        <v>1</v>
      </c>
      <c r="V31" s="18" t="s">
        <v>7</v>
      </c>
    </row>
    <row r="32" spans="1:22" x14ac:dyDescent="0.2">
      <c r="V32" s="18" t="s">
        <v>7</v>
      </c>
    </row>
    <row r="33" spans="1:22" ht="15.75" x14ac:dyDescent="0.2">
      <c r="C33" s="51" t="s">
        <v>104</v>
      </c>
      <c r="D33" s="13">
        <f t="array" ref="D33:M42">MINVERSE(D22:M31)</f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V33" s="18" t="s">
        <v>7</v>
      </c>
    </row>
    <row r="34" spans="1:22" x14ac:dyDescent="0.2">
      <c r="D34" s="13">
        <v>0</v>
      </c>
      <c r="E34" s="13">
        <v>1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V34" s="18" t="s">
        <v>7</v>
      </c>
    </row>
    <row r="35" spans="1:22" x14ac:dyDescent="0.2">
      <c r="D35" s="13">
        <v>0</v>
      </c>
      <c r="E35" s="13">
        <v>0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V35" s="18" t="s">
        <v>7</v>
      </c>
    </row>
    <row r="36" spans="1:22" x14ac:dyDescent="0.2">
      <c r="D36" s="13">
        <v>0</v>
      </c>
      <c r="E36" s="13">
        <v>0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V36" s="18" t="s">
        <v>7</v>
      </c>
    </row>
    <row r="37" spans="1:22" x14ac:dyDescent="0.2"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V37" s="18" t="s">
        <v>7</v>
      </c>
    </row>
    <row r="38" spans="1:22" x14ac:dyDescent="0.2"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V38" s="18" t="s">
        <v>7</v>
      </c>
    </row>
    <row r="39" spans="1:22" x14ac:dyDescent="0.2"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V39" s="18" t="s">
        <v>7</v>
      </c>
    </row>
    <row r="40" spans="1:22" x14ac:dyDescent="0.2"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0</v>
      </c>
      <c r="V40" s="18" t="s">
        <v>7</v>
      </c>
    </row>
    <row r="41" spans="1:22" x14ac:dyDescent="0.2"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1</v>
      </c>
      <c r="M41" s="13">
        <v>0</v>
      </c>
      <c r="V41" s="18" t="s">
        <v>7</v>
      </c>
    </row>
    <row r="42" spans="1:22" x14ac:dyDescent="0.2"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1</v>
      </c>
      <c r="V42" s="18" t="s">
        <v>7</v>
      </c>
    </row>
    <row r="43" spans="1:22" ht="20.25" x14ac:dyDescent="0.35">
      <c r="A43" s="65" t="s">
        <v>105</v>
      </c>
      <c r="D43" s="42" t="s">
        <v>85</v>
      </c>
      <c r="E43" s="43" t="s">
        <v>86</v>
      </c>
      <c r="F43" s="43" t="s">
        <v>87</v>
      </c>
      <c r="G43" s="43" t="s">
        <v>88</v>
      </c>
      <c r="H43" s="43" t="s">
        <v>89</v>
      </c>
      <c r="I43" s="44" t="s">
        <v>90</v>
      </c>
      <c r="L43" s="42" t="s">
        <v>91</v>
      </c>
      <c r="M43" s="43" t="s">
        <v>92</v>
      </c>
      <c r="N43" s="43" t="s">
        <v>93</v>
      </c>
      <c r="O43" s="43" t="s">
        <v>94</v>
      </c>
      <c r="P43" s="43" t="s">
        <v>95</v>
      </c>
      <c r="Q43" s="43" t="s">
        <v>96</v>
      </c>
      <c r="R43" s="43" t="s">
        <v>97</v>
      </c>
      <c r="S43" s="43" t="s">
        <v>98</v>
      </c>
      <c r="T43" s="43" t="s">
        <v>99</v>
      </c>
      <c r="U43" s="44" t="s">
        <v>100</v>
      </c>
      <c r="V43" s="18" t="s">
        <v>7</v>
      </c>
    </row>
    <row r="44" spans="1:22" ht="14.25" x14ac:dyDescent="0.25">
      <c r="B44" s="52">
        <f t="array" ref="B44:B53">MMULT(D33:M42,$R$9:$R$18)</f>
        <v>100</v>
      </c>
      <c r="C44" s="51" t="s">
        <v>106</v>
      </c>
      <c r="D44" s="55">
        <f t="shared" ref="D44:D53" si="2">A9</f>
        <v>1</v>
      </c>
      <c r="E44" s="55">
        <f t="shared" ref="E44:E53" si="3">B9</f>
        <v>1</v>
      </c>
      <c r="F44" s="67">
        <f t="shared" ref="F44:F53" si="4">C9</f>
        <v>0</v>
      </c>
      <c r="G44" s="55">
        <f t="shared" ref="G44:G53" si="5">D9</f>
        <v>0</v>
      </c>
      <c r="H44" s="55">
        <f t="shared" ref="H44:H53" si="6">E9</f>
        <v>0</v>
      </c>
      <c r="I44" s="55">
        <f t="shared" ref="I44:I53" si="7">F9</f>
        <v>0</v>
      </c>
      <c r="K44" s="51" t="s">
        <v>107</v>
      </c>
      <c r="L44" s="55">
        <f>G$6</f>
        <v>0</v>
      </c>
      <c r="M44" s="55">
        <f t="shared" ref="M44:U44" si="8">H$6</f>
        <v>0</v>
      </c>
      <c r="N44" s="55">
        <f t="shared" si="8"/>
        <v>0</v>
      </c>
      <c r="O44" s="55">
        <f t="shared" si="8"/>
        <v>0</v>
      </c>
      <c r="P44" s="55">
        <f t="shared" si="8"/>
        <v>0</v>
      </c>
      <c r="Q44" s="55">
        <f t="shared" si="8"/>
        <v>0</v>
      </c>
      <c r="R44" s="55">
        <f t="shared" si="8"/>
        <v>0</v>
      </c>
      <c r="S44" s="55">
        <f t="shared" si="8"/>
        <v>0</v>
      </c>
      <c r="T44" s="55">
        <f t="shared" si="8"/>
        <v>0</v>
      </c>
      <c r="U44" s="55">
        <f t="shared" si="8"/>
        <v>0</v>
      </c>
      <c r="V44" s="18" t="s">
        <v>7</v>
      </c>
    </row>
    <row r="45" spans="1:22" ht="14.25" x14ac:dyDescent="0.25">
      <c r="B45" s="53">
        <v>20</v>
      </c>
      <c r="D45" s="55">
        <f t="shared" si="2"/>
        <v>0</v>
      </c>
      <c r="E45" s="55">
        <f t="shared" si="3"/>
        <v>0</v>
      </c>
      <c r="F45" s="67">
        <f t="shared" si="4"/>
        <v>1</v>
      </c>
      <c r="G45" s="55">
        <f t="shared" si="5"/>
        <v>1</v>
      </c>
      <c r="H45" s="55">
        <f t="shared" si="6"/>
        <v>0</v>
      </c>
      <c r="I45" s="55">
        <f t="shared" si="7"/>
        <v>0</v>
      </c>
      <c r="K45" s="51" t="s">
        <v>108</v>
      </c>
      <c r="L45" s="57">
        <f>MMULT(L44:U44,B44:B53)+$R$7</f>
        <v>-5500</v>
      </c>
      <c r="V45" s="18" t="s">
        <v>7</v>
      </c>
    </row>
    <row r="46" spans="1:22" ht="20.25" x14ac:dyDescent="0.35">
      <c r="B46" s="53">
        <v>40</v>
      </c>
      <c r="D46" s="55">
        <f t="shared" si="2"/>
        <v>1</v>
      </c>
      <c r="E46" s="55">
        <f t="shared" si="3"/>
        <v>0</v>
      </c>
      <c r="F46" s="67">
        <f t="shared" si="4"/>
        <v>1</v>
      </c>
      <c r="G46" s="55">
        <f t="shared" si="5"/>
        <v>0</v>
      </c>
      <c r="H46" s="55">
        <f t="shared" si="6"/>
        <v>0</v>
      </c>
      <c r="I46" s="55">
        <f t="shared" si="7"/>
        <v>0</v>
      </c>
      <c r="L46" s="42" t="s">
        <v>85</v>
      </c>
      <c r="M46" s="43" t="s">
        <v>86</v>
      </c>
      <c r="N46" s="43" t="s">
        <v>87</v>
      </c>
      <c r="O46" s="43" t="s">
        <v>88</v>
      </c>
      <c r="P46" s="43" t="s">
        <v>89</v>
      </c>
      <c r="Q46" s="44" t="s">
        <v>90</v>
      </c>
      <c r="V46" s="18" t="s">
        <v>7</v>
      </c>
    </row>
    <row r="47" spans="1:22" ht="14.25" x14ac:dyDescent="0.25">
      <c r="B47" s="53">
        <v>60</v>
      </c>
      <c r="D47" s="55">
        <f t="shared" si="2"/>
        <v>0</v>
      </c>
      <c r="E47" s="55">
        <f t="shared" si="3"/>
        <v>1</v>
      </c>
      <c r="F47" s="67">
        <f t="shared" si="4"/>
        <v>0</v>
      </c>
      <c r="G47" s="55">
        <f t="shared" si="5"/>
        <v>1</v>
      </c>
      <c r="H47" s="55">
        <f t="shared" si="6"/>
        <v>0</v>
      </c>
      <c r="I47" s="55">
        <f t="shared" si="7"/>
        <v>0</v>
      </c>
      <c r="K47" s="51" t="s">
        <v>109</v>
      </c>
      <c r="L47" s="55">
        <f>A$6</f>
        <v>104</v>
      </c>
      <c r="M47" s="55">
        <f t="shared" ref="M47:Q47" si="9">B$6</f>
        <v>97</v>
      </c>
      <c r="N47" s="55">
        <f t="shared" si="9"/>
        <v>106</v>
      </c>
      <c r="O47" s="55">
        <f t="shared" si="9"/>
        <v>99</v>
      </c>
      <c r="P47" s="55">
        <f t="shared" si="9"/>
        <v>-100</v>
      </c>
      <c r="Q47" s="55">
        <f t="shared" si="9"/>
        <v>-100</v>
      </c>
      <c r="V47" s="18" t="s">
        <v>7</v>
      </c>
    </row>
    <row r="48" spans="1:22" x14ac:dyDescent="0.2">
      <c r="B48" s="53">
        <v>0</v>
      </c>
      <c r="D48" s="55">
        <f t="shared" si="2"/>
        <v>1</v>
      </c>
      <c r="E48" s="55">
        <f t="shared" si="3"/>
        <v>-10</v>
      </c>
      <c r="F48" s="67">
        <f t="shared" si="4"/>
        <v>0</v>
      </c>
      <c r="G48" s="55">
        <f t="shared" si="5"/>
        <v>0</v>
      </c>
      <c r="H48" s="55">
        <f t="shared" si="6"/>
        <v>0</v>
      </c>
      <c r="I48" s="55">
        <f t="shared" si="7"/>
        <v>0</v>
      </c>
      <c r="V48" s="18" t="s">
        <v>7</v>
      </c>
    </row>
    <row r="49" spans="2:22" x14ac:dyDescent="0.2">
      <c r="B49" s="53">
        <v>0</v>
      </c>
      <c r="D49" s="55">
        <f t="shared" si="2"/>
        <v>0</v>
      </c>
      <c r="E49" s="55">
        <f t="shared" si="3"/>
        <v>0</v>
      </c>
      <c r="F49" s="67">
        <f t="shared" si="4"/>
        <v>6</v>
      </c>
      <c r="G49" s="55">
        <f t="shared" si="5"/>
        <v>-5</v>
      </c>
      <c r="H49" s="55">
        <f t="shared" si="6"/>
        <v>0</v>
      </c>
      <c r="I49" s="55">
        <f t="shared" si="7"/>
        <v>0</v>
      </c>
      <c r="V49" s="18" t="s">
        <v>7</v>
      </c>
    </row>
    <row r="50" spans="2:22" x14ac:dyDescent="0.2">
      <c r="B50" s="53">
        <v>0</v>
      </c>
      <c r="D50" s="55">
        <f t="shared" si="2"/>
        <v>2</v>
      </c>
      <c r="E50" s="55">
        <f t="shared" si="3"/>
        <v>-8</v>
      </c>
      <c r="F50" s="67">
        <f t="shared" si="4"/>
        <v>0</v>
      </c>
      <c r="G50" s="55">
        <f t="shared" si="5"/>
        <v>0</v>
      </c>
      <c r="H50" s="55">
        <f t="shared" si="6"/>
        <v>0</v>
      </c>
      <c r="I50" s="55">
        <f t="shared" si="7"/>
        <v>0</v>
      </c>
      <c r="V50" s="18" t="s">
        <v>7</v>
      </c>
    </row>
    <row r="51" spans="2:22" x14ac:dyDescent="0.2">
      <c r="B51" s="53">
        <v>0</v>
      </c>
      <c r="D51" s="55">
        <f t="shared" si="2"/>
        <v>0</v>
      </c>
      <c r="E51" s="55">
        <f t="shared" si="3"/>
        <v>0</v>
      </c>
      <c r="F51" s="67">
        <f t="shared" si="4"/>
        <v>2</v>
      </c>
      <c r="G51" s="55">
        <f t="shared" si="5"/>
        <v>-8</v>
      </c>
      <c r="H51" s="55">
        <f t="shared" si="6"/>
        <v>0</v>
      </c>
      <c r="I51" s="55">
        <f t="shared" si="7"/>
        <v>0</v>
      </c>
      <c r="V51" s="18" t="s">
        <v>7</v>
      </c>
    </row>
    <row r="52" spans="2:22" x14ac:dyDescent="0.2">
      <c r="B52" s="53">
        <v>50</v>
      </c>
      <c r="D52" s="55">
        <f t="shared" si="2"/>
        <v>1</v>
      </c>
      <c r="E52" s="55">
        <f t="shared" si="3"/>
        <v>1</v>
      </c>
      <c r="F52" s="67">
        <f t="shared" si="4"/>
        <v>0</v>
      </c>
      <c r="G52" s="55">
        <f t="shared" si="5"/>
        <v>0</v>
      </c>
      <c r="H52" s="55">
        <f t="shared" si="6"/>
        <v>-1</v>
      </c>
      <c r="I52" s="55">
        <f t="shared" si="7"/>
        <v>0</v>
      </c>
      <c r="V52" s="18" t="s">
        <v>7</v>
      </c>
    </row>
    <row r="53" spans="2:22" x14ac:dyDescent="0.2">
      <c r="B53" s="54">
        <v>5</v>
      </c>
      <c r="D53" s="55">
        <f t="shared" si="2"/>
        <v>0</v>
      </c>
      <c r="E53" s="55">
        <f t="shared" si="3"/>
        <v>0</v>
      </c>
      <c r="F53" s="67">
        <f t="shared" si="4"/>
        <v>1</v>
      </c>
      <c r="G53" s="55">
        <f t="shared" si="5"/>
        <v>1</v>
      </c>
      <c r="H53" s="55">
        <f t="shared" si="6"/>
        <v>0</v>
      </c>
      <c r="I53" s="55">
        <f t="shared" si="7"/>
        <v>-1</v>
      </c>
      <c r="V53" s="18" t="s">
        <v>7</v>
      </c>
    </row>
    <row r="54" spans="2:22" x14ac:dyDescent="0.2">
      <c r="V54" s="18" t="s">
        <v>7</v>
      </c>
    </row>
    <row r="55" spans="2:22" ht="16.5" x14ac:dyDescent="0.25">
      <c r="C55" s="51" t="s">
        <v>126</v>
      </c>
      <c r="D55" s="69">
        <f t="array" ref="D55:I64">MMULT(D33:M42,D44:I53)</f>
        <v>1</v>
      </c>
      <c r="E55" s="70">
        <v>1</v>
      </c>
      <c r="F55" s="70">
        <v>0</v>
      </c>
      <c r="G55" s="70">
        <v>0</v>
      </c>
      <c r="H55" s="70">
        <v>0</v>
      </c>
      <c r="I55" s="71">
        <v>0</v>
      </c>
      <c r="K55" s="51" t="s">
        <v>110</v>
      </c>
      <c r="L55" s="58">
        <f t="array" ref="L55:Q55">MMULT(L44:U44,D55:I64)</f>
        <v>0</v>
      </c>
      <c r="M55" s="59">
        <v>0</v>
      </c>
      <c r="N55" s="59">
        <v>0</v>
      </c>
      <c r="O55" s="59">
        <v>0</v>
      </c>
      <c r="P55" s="59">
        <v>0</v>
      </c>
      <c r="Q55" s="60">
        <v>0</v>
      </c>
      <c r="V55" s="18" t="s">
        <v>7</v>
      </c>
    </row>
    <row r="56" spans="2:22" ht="14.25" x14ac:dyDescent="0.25">
      <c r="D56" s="72">
        <v>0</v>
      </c>
      <c r="E56" s="41">
        <v>0</v>
      </c>
      <c r="F56" s="41">
        <v>1</v>
      </c>
      <c r="G56" s="41">
        <v>1</v>
      </c>
      <c r="H56" s="41">
        <v>0</v>
      </c>
      <c r="I56" s="73">
        <v>0</v>
      </c>
      <c r="K56" s="51" t="s">
        <v>111</v>
      </c>
      <c r="L56" s="13">
        <f t="shared" ref="L56:Q56" si="10">L55-L47</f>
        <v>-104</v>
      </c>
      <c r="M56" s="13">
        <f t="shared" si="10"/>
        <v>-97</v>
      </c>
      <c r="N56" s="61">
        <f t="shared" si="10"/>
        <v>-106</v>
      </c>
      <c r="O56" s="13">
        <f t="shared" si="10"/>
        <v>-99</v>
      </c>
      <c r="P56" s="13">
        <f t="shared" si="10"/>
        <v>100</v>
      </c>
      <c r="Q56" s="13">
        <f t="shared" si="10"/>
        <v>100</v>
      </c>
      <c r="V56" s="18" t="s">
        <v>7</v>
      </c>
    </row>
    <row r="57" spans="2:22" x14ac:dyDescent="0.2">
      <c r="D57" s="72">
        <v>1</v>
      </c>
      <c r="E57" s="41">
        <v>0</v>
      </c>
      <c r="F57" s="41">
        <v>1</v>
      </c>
      <c r="G57" s="41">
        <v>0</v>
      </c>
      <c r="H57" s="41">
        <v>0</v>
      </c>
      <c r="I57" s="73">
        <v>0</v>
      </c>
      <c r="N57" s="56" t="s">
        <v>129</v>
      </c>
      <c r="V57" s="18" t="s">
        <v>7</v>
      </c>
    </row>
    <row r="58" spans="2:22" x14ac:dyDescent="0.2">
      <c r="D58" s="72">
        <v>0</v>
      </c>
      <c r="E58" s="41">
        <v>1</v>
      </c>
      <c r="F58" s="41">
        <v>0</v>
      </c>
      <c r="G58" s="41">
        <v>1</v>
      </c>
      <c r="H58" s="41">
        <v>0</v>
      </c>
      <c r="I58" s="73">
        <v>0</v>
      </c>
      <c r="V58" s="18" t="s">
        <v>7</v>
      </c>
    </row>
    <row r="59" spans="2:22" x14ac:dyDescent="0.2">
      <c r="D59" s="72">
        <v>1</v>
      </c>
      <c r="E59" s="41">
        <v>-10</v>
      </c>
      <c r="F59" s="41">
        <v>0</v>
      </c>
      <c r="G59" s="41">
        <v>0</v>
      </c>
      <c r="H59" s="41">
        <v>0</v>
      </c>
      <c r="I59" s="73">
        <v>0</v>
      </c>
      <c r="V59" s="18" t="s">
        <v>7</v>
      </c>
    </row>
    <row r="60" spans="2:22" x14ac:dyDescent="0.2">
      <c r="D60" s="72">
        <v>0</v>
      </c>
      <c r="E60" s="41">
        <v>0</v>
      </c>
      <c r="F60" s="41">
        <v>6</v>
      </c>
      <c r="G60" s="41">
        <v>-5</v>
      </c>
      <c r="H60" s="41">
        <v>0</v>
      </c>
      <c r="I60" s="73">
        <v>0</v>
      </c>
      <c r="V60" s="18" t="s">
        <v>7</v>
      </c>
    </row>
    <row r="61" spans="2:22" x14ac:dyDescent="0.2">
      <c r="D61" s="72">
        <v>2</v>
      </c>
      <c r="E61" s="41">
        <v>-8</v>
      </c>
      <c r="F61" s="41">
        <v>0</v>
      </c>
      <c r="G61" s="41">
        <v>0</v>
      </c>
      <c r="H61" s="41">
        <v>0</v>
      </c>
      <c r="I61" s="73">
        <v>0</v>
      </c>
      <c r="V61" s="18" t="s">
        <v>7</v>
      </c>
    </row>
    <row r="62" spans="2:22" x14ac:dyDescent="0.2">
      <c r="D62" s="72">
        <v>0</v>
      </c>
      <c r="E62" s="41">
        <v>0</v>
      </c>
      <c r="F62" s="41">
        <v>2</v>
      </c>
      <c r="G62" s="41">
        <v>-8</v>
      </c>
      <c r="H62" s="41">
        <v>0</v>
      </c>
      <c r="I62" s="73">
        <v>0</v>
      </c>
      <c r="V62" s="18" t="s">
        <v>7</v>
      </c>
    </row>
    <row r="63" spans="2:22" x14ac:dyDescent="0.2">
      <c r="D63" s="72">
        <v>1</v>
      </c>
      <c r="E63" s="41">
        <v>1</v>
      </c>
      <c r="F63" s="41">
        <v>0</v>
      </c>
      <c r="G63" s="41">
        <v>0</v>
      </c>
      <c r="H63" s="41">
        <v>-1</v>
      </c>
      <c r="I63" s="73">
        <v>0</v>
      </c>
      <c r="K63" s="51" t="s">
        <v>127</v>
      </c>
      <c r="L63" s="13">
        <f>N56</f>
        <v>-106</v>
      </c>
      <c r="V63" s="18" t="s">
        <v>7</v>
      </c>
    </row>
    <row r="64" spans="2:22" x14ac:dyDescent="0.2">
      <c r="D64" s="74">
        <v>0</v>
      </c>
      <c r="E64" s="75">
        <v>0</v>
      </c>
      <c r="F64" s="75">
        <v>1</v>
      </c>
      <c r="G64" s="75">
        <v>1</v>
      </c>
      <c r="H64" s="75">
        <v>0</v>
      </c>
      <c r="I64" s="76">
        <v>-1</v>
      </c>
      <c r="K64" s="51" t="s">
        <v>128</v>
      </c>
      <c r="L64" s="13">
        <f>E71</f>
        <v>0</v>
      </c>
      <c r="V64" s="18" t="s">
        <v>7</v>
      </c>
    </row>
    <row r="65" spans="1:22" x14ac:dyDescent="0.2">
      <c r="V65" s="18" t="s">
        <v>7</v>
      </c>
    </row>
    <row r="66" spans="1:22" ht="16.5" x14ac:dyDescent="0.25">
      <c r="A66" s="51" t="s">
        <v>112</v>
      </c>
      <c r="B66" s="52">
        <f t="array" ref="B66:B75">MMULT(D33:M42,F44:F53)</f>
        <v>0</v>
      </c>
      <c r="D66" s="51" t="s">
        <v>113</v>
      </c>
      <c r="E66" s="13">
        <f t="shared" ref="E66:E75" si="11">IF(B66&gt;0,B44/B66,-1)</f>
        <v>-1</v>
      </c>
      <c r="V66" s="18" t="s">
        <v>7</v>
      </c>
    </row>
    <row r="67" spans="1:22" x14ac:dyDescent="0.2">
      <c r="B67" s="53">
        <v>1</v>
      </c>
      <c r="E67" s="13">
        <f t="shared" si="11"/>
        <v>20</v>
      </c>
      <c r="V67" s="18" t="s">
        <v>7</v>
      </c>
    </row>
    <row r="68" spans="1:22" x14ac:dyDescent="0.2">
      <c r="B68" s="53">
        <v>1</v>
      </c>
      <c r="E68" s="13">
        <f t="shared" si="11"/>
        <v>40</v>
      </c>
      <c r="V68" s="18" t="s">
        <v>7</v>
      </c>
    </row>
    <row r="69" spans="1:22" x14ac:dyDescent="0.2">
      <c r="B69" s="53">
        <v>0</v>
      </c>
      <c r="E69" s="13">
        <f t="shared" si="11"/>
        <v>-1</v>
      </c>
      <c r="V69" s="18" t="s">
        <v>7</v>
      </c>
    </row>
    <row r="70" spans="1:22" x14ac:dyDescent="0.2">
      <c r="B70" s="53">
        <v>0</v>
      </c>
      <c r="E70" s="13">
        <f t="shared" si="11"/>
        <v>-1</v>
      </c>
      <c r="V70" s="18" t="s">
        <v>7</v>
      </c>
    </row>
    <row r="71" spans="1:22" x14ac:dyDescent="0.2">
      <c r="B71" s="53">
        <v>6</v>
      </c>
      <c r="E71" s="61">
        <f t="shared" si="11"/>
        <v>0</v>
      </c>
      <c r="F71" s="14" t="s">
        <v>130</v>
      </c>
      <c r="V71" s="18" t="s">
        <v>7</v>
      </c>
    </row>
    <row r="72" spans="1:22" x14ac:dyDescent="0.2">
      <c r="B72" s="53">
        <v>0</v>
      </c>
      <c r="E72" s="13">
        <f t="shared" si="11"/>
        <v>-1</v>
      </c>
      <c r="V72" s="18" t="s">
        <v>7</v>
      </c>
    </row>
    <row r="73" spans="1:22" x14ac:dyDescent="0.2">
      <c r="B73" s="53">
        <v>2</v>
      </c>
      <c r="E73" s="13">
        <f t="shared" si="11"/>
        <v>0</v>
      </c>
      <c r="V73" s="18" t="s">
        <v>7</v>
      </c>
    </row>
    <row r="74" spans="1:22" x14ac:dyDescent="0.2">
      <c r="B74" s="53">
        <v>0</v>
      </c>
      <c r="E74" s="13">
        <f t="shared" si="11"/>
        <v>-1</v>
      </c>
      <c r="K74" s="62" t="s">
        <v>114</v>
      </c>
      <c r="V74" s="18" t="s">
        <v>7</v>
      </c>
    </row>
    <row r="75" spans="1:22" ht="13.5" thickBot="1" x14ac:dyDescent="0.25">
      <c r="B75" s="53">
        <v>1</v>
      </c>
      <c r="E75" s="13">
        <f t="shared" si="11"/>
        <v>5</v>
      </c>
      <c r="K75" s="61">
        <f>L45-L64*L63</f>
        <v>-5500</v>
      </c>
      <c r="V75" s="18" t="s">
        <v>7</v>
      </c>
    </row>
    <row r="76" spans="1:22" ht="13.5" thickBot="1" x14ac:dyDescent="0.25">
      <c r="A76" s="89" t="s">
        <v>102</v>
      </c>
      <c r="B76" s="102">
        <v>1</v>
      </c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18" t="s">
        <v>7</v>
      </c>
    </row>
    <row r="77" spans="1:22" x14ac:dyDescent="0.2">
      <c r="A77"/>
      <c r="D77" s="91">
        <f t="array" ref="D77:M77">TRANSPOSE(B78:B87)</f>
        <v>7</v>
      </c>
      <c r="E77" s="92">
        <v>8</v>
      </c>
      <c r="F77" s="92">
        <v>9</v>
      </c>
      <c r="G77" s="92">
        <v>10</v>
      </c>
      <c r="H77" s="92">
        <v>11</v>
      </c>
      <c r="I77" s="92">
        <v>3</v>
      </c>
      <c r="J77" s="92">
        <v>13</v>
      </c>
      <c r="K77" s="92">
        <v>14</v>
      </c>
      <c r="L77" s="92">
        <v>15</v>
      </c>
      <c r="M77" s="93">
        <v>16</v>
      </c>
      <c r="V77" s="18" t="s">
        <v>7</v>
      </c>
    </row>
    <row r="78" spans="1:22" x14ac:dyDescent="0.2">
      <c r="A78" s="14" t="s">
        <v>122</v>
      </c>
      <c r="B78" s="90">
        <v>7</v>
      </c>
      <c r="C78" s="51" t="s">
        <v>103</v>
      </c>
      <c r="D78" s="50">
        <f>G$9</f>
        <v>1</v>
      </c>
      <c r="E78" s="50">
        <f t="shared" ref="E78:M78" si="12">H$9</f>
        <v>0</v>
      </c>
      <c r="F78" s="50">
        <f t="shared" si="12"/>
        <v>0</v>
      </c>
      <c r="G78" s="50">
        <f t="shared" si="12"/>
        <v>0</v>
      </c>
      <c r="H78" s="50">
        <f t="shared" si="12"/>
        <v>0</v>
      </c>
      <c r="I78" s="64">
        <f>C$9</f>
        <v>0</v>
      </c>
      <c r="J78" s="50">
        <f t="shared" si="12"/>
        <v>0</v>
      </c>
      <c r="K78" s="50">
        <f t="shared" si="12"/>
        <v>0</v>
      </c>
      <c r="L78" s="50">
        <f t="shared" si="12"/>
        <v>0</v>
      </c>
      <c r="M78" s="50">
        <f t="shared" si="12"/>
        <v>0</v>
      </c>
      <c r="V78" s="18" t="s">
        <v>7</v>
      </c>
    </row>
    <row r="79" spans="1:22" x14ac:dyDescent="0.2">
      <c r="B79" s="90">
        <v>8</v>
      </c>
      <c r="D79" s="50">
        <f>G$10</f>
        <v>0</v>
      </c>
      <c r="E79" s="50">
        <f t="shared" ref="E79:M79" si="13">H$10</f>
        <v>1</v>
      </c>
      <c r="F79" s="50">
        <f t="shared" si="13"/>
        <v>0</v>
      </c>
      <c r="G79" s="50">
        <f t="shared" si="13"/>
        <v>0</v>
      </c>
      <c r="H79" s="50">
        <f t="shared" si="13"/>
        <v>0</v>
      </c>
      <c r="I79" s="64">
        <f>C$10</f>
        <v>1</v>
      </c>
      <c r="J79" s="50">
        <f t="shared" si="13"/>
        <v>0</v>
      </c>
      <c r="K79" s="50">
        <f t="shared" si="13"/>
        <v>0</v>
      </c>
      <c r="L79" s="50">
        <f t="shared" si="13"/>
        <v>0</v>
      </c>
      <c r="M79" s="50">
        <f t="shared" si="13"/>
        <v>0</v>
      </c>
      <c r="V79" s="18" t="s">
        <v>7</v>
      </c>
    </row>
    <row r="80" spans="1:22" x14ac:dyDescent="0.2">
      <c r="B80" s="90">
        <v>9</v>
      </c>
      <c r="D80" s="50">
        <f>G$11</f>
        <v>0</v>
      </c>
      <c r="E80" s="50">
        <f t="shared" ref="E80:M80" si="14">H$11</f>
        <v>0</v>
      </c>
      <c r="F80" s="50">
        <f t="shared" si="14"/>
        <v>1</v>
      </c>
      <c r="G80" s="50">
        <f t="shared" si="14"/>
        <v>0</v>
      </c>
      <c r="H80" s="50">
        <f t="shared" si="14"/>
        <v>0</v>
      </c>
      <c r="I80" s="64">
        <f>C$11</f>
        <v>1</v>
      </c>
      <c r="J80" s="50">
        <f t="shared" si="14"/>
        <v>0</v>
      </c>
      <c r="K80" s="50">
        <f t="shared" si="14"/>
        <v>0</v>
      </c>
      <c r="L80" s="50">
        <f t="shared" si="14"/>
        <v>0</v>
      </c>
      <c r="M80" s="50">
        <f t="shared" si="14"/>
        <v>0</v>
      </c>
      <c r="V80" s="18" t="s">
        <v>7</v>
      </c>
    </row>
    <row r="81" spans="2:22" x14ac:dyDescent="0.2">
      <c r="B81" s="90">
        <v>10</v>
      </c>
      <c r="D81" s="50">
        <f>G$12</f>
        <v>0</v>
      </c>
      <c r="E81" s="50">
        <f t="shared" ref="E81:M81" si="15">H$12</f>
        <v>0</v>
      </c>
      <c r="F81" s="50">
        <f t="shared" si="15"/>
        <v>0</v>
      </c>
      <c r="G81" s="50">
        <f t="shared" si="15"/>
        <v>1</v>
      </c>
      <c r="H81" s="50">
        <f t="shared" si="15"/>
        <v>0</v>
      </c>
      <c r="I81" s="64">
        <f>C$12</f>
        <v>0</v>
      </c>
      <c r="J81" s="50">
        <f t="shared" si="15"/>
        <v>0</v>
      </c>
      <c r="K81" s="50">
        <f t="shared" si="15"/>
        <v>0</v>
      </c>
      <c r="L81" s="50">
        <f t="shared" si="15"/>
        <v>0</v>
      </c>
      <c r="M81" s="50">
        <f t="shared" si="15"/>
        <v>0</v>
      </c>
      <c r="V81" s="18" t="s">
        <v>7</v>
      </c>
    </row>
    <row r="82" spans="2:22" x14ac:dyDescent="0.2">
      <c r="B82" s="90">
        <v>11</v>
      </c>
      <c r="D82" s="50">
        <f>G$13</f>
        <v>0</v>
      </c>
      <c r="E82" s="50">
        <f t="shared" ref="E82:M82" si="16">H$13</f>
        <v>0</v>
      </c>
      <c r="F82" s="50">
        <f t="shared" si="16"/>
        <v>0</v>
      </c>
      <c r="G82" s="50">
        <f t="shared" si="16"/>
        <v>0</v>
      </c>
      <c r="H82" s="50">
        <f t="shared" si="16"/>
        <v>1</v>
      </c>
      <c r="I82" s="64">
        <f>C$13</f>
        <v>0</v>
      </c>
      <c r="J82" s="50">
        <f t="shared" si="16"/>
        <v>0</v>
      </c>
      <c r="K82" s="50">
        <f t="shared" si="16"/>
        <v>0</v>
      </c>
      <c r="L82" s="50">
        <f t="shared" si="16"/>
        <v>0</v>
      </c>
      <c r="M82" s="50">
        <f t="shared" si="16"/>
        <v>0</v>
      </c>
      <c r="V82" s="18" t="s">
        <v>7</v>
      </c>
    </row>
    <row r="83" spans="2:22" x14ac:dyDescent="0.2">
      <c r="B83" s="90">
        <v>3</v>
      </c>
      <c r="D83" s="50">
        <f>G$14</f>
        <v>0</v>
      </c>
      <c r="E83" s="50">
        <f t="shared" ref="E83:M83" si="17">H$14</f>
        <v>0</v>
      </c>
      <c r="F83" s="50">
        <f t="shared" si="17"/>
        <v>0</v>
      </c>
      <c r="G83" s="50">
        <f t="shared" si="17"/>
        <v>0</v>
      </c>
      <c r="H83" s="50">
        <f t="shared" si="17"/>
        <v>0</v>
      </c>
      <c r="I83" s="64">
        <f>C$14</f>
        <v>6</v>
      </c>
      <c r="J83" s="50">
        <f t="shared" si="17"/>
        <v>0</v>
      </c>
      <c r="K83" s="50">
        <f t="shared" si="17"/>
        <v>0</v>
      </c>
      <c r="L83" s="50">
        <f t="shared" si="17"/>
        <v>0</v>
      </c>
      <c r="M83" s="50">
        <f t="shared" si="17"/>
        <v>0</v>
      </c>
      <c r="V83" s="18" t="s">
        <v>7</v>
      </c>
    </row>
    <row r="84" spans="2:22" x14ac:dyDescent="0.2">
      <c r="B84" s="90">
        <v>13</v>
      </c>
      <c r="D84" s="50">
        <f>G$15</f>
        <v>0</v>
      </c>
      <c r="E84" s="50">
        <f t="shared" ref="E84:M84" si="18">H$15</f>
        <v>0</v>
      </c>
      <c r="F84" s="50">
        <f t="shared" si="18"/>
        <v>0</v>
      </c>
      <c r="G84" s="50">
        <f t="shared" si="18"/>
        <v>0</v>
      </c>
      <c r="H84" s="50">
        <f t="shared" si="18"/>
        <v>0</v>
      </c>
      <c r="I84" s="64">
        <f>C$15</f>
        <v>0</v>
      </c>
      <c r="J84" s="50">
        <f t="shared" si="18"/>
        <v>1</v>
      </c>
      <c r="K84" s="50">
        <f t="shared" si="18"/>
        <v>0</v>
      </c>
      <c r="L84" s="50">
        <f t="shared" si="18"/>
        <v>0</v>
      </c>
      <c r="M84" s="50">
        <f t="shared" si="18"/>
        <v>0</v>
      </c>
      <c r="V84" s="18" t="s">
        <v>7</v>
      </c>
    </row>
    <row r="85" spans="2:22" x14ac:dyDescent="0.2">
      <c r="B85" s="90">
        <v>14</v>
      </c>
      <c r="D85" s="50">
        <f>G$16</f>
        <v>0</v>
      </c>
      <c r="E85" s="50">
        <f t="shared" ref="E85:M85" si="19">H$16</f>
        <v>0</v>
      </c>
      <c r="F85" s="50">
        <f t="shared" si="19"/>
        <v>0</v>
      </c>
      <c r="G85" s="50">
        <f t="shared" si="19"/>
        <v>0</v>
      </c>
      <c r="H85" s="50">
        <f t="shared" si="19"/>
        <v>0</v>
      </c>
      <c r="I85" s="64">
        <f>C$16</f>
        <v>2</v>
      </c>
      <c r="J85" s="50">
        <f t="shared" si="19"/>
        <v>0</v>
      </c>
      <c r="K85" s="50">
        <f t="shared" si="19"/>
        <v>1</v>
      </c>
      <c r="L85" s="50">
        <f t="shared" si="19"/>
        <v>0</v>
      </c>
      <c r="M85" s="50">
        <f t="shared" si="19"/>
        <v>0</v>
      </c>
      <c r="V85" s="18" t="s">
        <v>7</v>
      </c>
    </row>
    <row r="86" spans="2:22" x14ac:dyDescent="0.2">
      <c r="B86" s="90">
        <v>15</v>
      </c>
      <c r="D86" s="50">
        <f>G$17</f>
        <v>0</v>
      </c>
      <c r="E86" s="50">
        <f t="shared" ref="E86:M86" si="20">H$17</f>
        <v>0</v>
      </c>
      <c r="F86" s="50">
        <f t="shared" si="20"/>
        <v>0</v>
      </c>
      <c r="G86" s="50">
        <f t="shared" si="20"/>
        <v>0</v>
      </c>
      <c r="H86" s="50">
        <f t="shared" si="20"/>
        <v>0</v>
      </c>
      <c r="I86" s="64">
        <f>C$17</f>
        <v>0</v>
      </c>
      <c r="J86" s="50">
        <f t="shared" si="20"/>
        <v>0</v>
      </c>
      <c r="K86" s="50">
        <f t="shared" si="20"/>
        <v>0</v>
      </c>
      <c r="L86" s="50">
        <f t="shared" si="20"/>
        <v>1</v>
      </c>
      <c r="M86" s="50">
        <f t="shared" si="20"/>
        <v>0</v>
      </c>
      <c r="V86" s="18" t="s">
        <v>7</v>
      </c>
    </row>
    <row r="87" spans="2:22" x14ac:dyDescent="0.2">
      <c r="B87" s="90">
        <v>16</v>
      </c>
      <c r="D87" s="50">
        <f>G$18</f>
        <v>0</v>
      </c>
      <c r="E87" s="50">
        <f t="shared" ref="E87:M87" si="21">H$18</f>
        <v>0</v>
      </c>
      <c r="F87" s="50">
        <f t="shared" si="21"/>
        <v>0</v>
      </c>
      <c r="G87" s="50">
        <f t="shared" si="21"/>
        <v>0</v>
      </c>
      <c r="H87" s="50">
        <f t="shared" si="21"/>
        <v>0</v>
      </c>
      <c r="I87" s="64">
        <f>C$18</f>
        <v>1</v>
      </c>
      <c r="J87" s="50">
        <f t="shared" si="21"/>
        <v>0</v>
      </c>
      <c r="K87" s="50">
        <f t="shared" si="21"/>
        <v>0</v>
      </c>
      <c r="L87" s="50">
        <f t="shared" si="21"/>
        <v>0</v>
      </c>
      <c r="M87" s="50">
        <f t="shared" si="21"/>
        <v>1</v>
      </c>
      <c r="V87" s="18" t="s">
        <v>7</v>
      </c>
    </row>
    <row r="88" spans="2:22" x14ac:dyDescent="0.2">
      <c r="V88" s="18" t="s">
        <v>7</v>
      </c>
    </row>
    <row r="89" spans="2:22" ht="15.75" x14ac:dyDescent="0.2">
      <c r="C89" s="51" t="s">
        <v>104</v>
      </c>
      <c r="D89" s="13">
        <f t="array" ref="D89:M98">MINVERSE(D78:M87)</f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V89" s="18" t="s">
        <v>7</v>
      </c>
    </row>
    <row r="90" spans="2:22" x14ac:dyDescent="0.2">
      <c r="D90" s="13">
        <v>0</v>
      </c>
      <c r="E90" s="13">
        <v>1</v>
      </c>
      <c r="F90" s="13">
        <v>0</v>
      </c>
      <c r="G90" s="13">
        <v>0</v>
      </c>
      <c r="H90" s="13">
        <v>0</v>
      </c>
      <c r="I90" s="13">
        <v>-0.16666666666666666</v>
      </c>
      <c r="J90" s="13">
        <v>0</v>
      </c>
      <c r="K90" s="13">
        <v>0</v>
      </c>
      <c r="L90" s="13">
        <v>0</v>
      </c>
      <c r="M90" s="13">
        <v>0</v>
      </c>
      <c r="V90" s="18" t="s">
        <v>7</v>
      </c>
    </row>
    <row r="91" spans="2:22" x14ac:dyDescent="0.2">
      <c r="D91" s="13">
        <v>0</v>
      </c>
      <c r="E91" s="13">
        <v>0</v>
      </c>
      <c r="F91" s="13">
        <v>1</v>
      </c>
      <c r="G91" s="13">
        <v>0</v>
      </c>
      <c r="H91" s="13">
        <v>0</v>
      </c>
      <c r="I91" s="13">
        <v>-0.16666666666666666</v>
      </c>
      <c r="J91" s="13">
        <v>0</v>
      </c>
      <c r="K91" s="13">
        <v>0</v>
      </c>
      <c r="L91" s="13">
        <v>0</v>
      </c>
      <c r="M91" s="13">
        <v>0</v>
      </c>
      <c r="V91" s="18" t="s">
        <v>7</v>
      </c>
    </row>
    <row r="92" spans="2:22" x14ac:dyDescent="0.2">
      <c r="D92" s="13">
        <v>0</v>
      </c>
      <c r="E92" s="13">
        <v>0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V92" s="18" t="s">
        <v>7</v>
      </c>
    </row>
    <row r="93" spans="2:22" x14ac:dyDescent="0.2"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V93" s="18" t="s">
        <v>7</v>
      </c>
    </row>
    <row r="94" spans="2:22" x14ac:dyDescent="0.2"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0.16666666666666666</v>
      </c>
      <c r="J94" s="13">
        <v>0</v>
      </c>
      <c r="K94" s="13">
        <v>0</v>
      </c>
      <c r="L94" s="13">
        <v>0</v>
      </c>
      <c r="M94" s="13">
        <v>0</v>
      </c>
      <c r="V94" s="18" t="s">
        <v>7</v>
      </c>
    </row>
    <row r="95" spans="2:22" x14ac:dyDescent="0.2"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  <c r="V95" s="18" t="s">
        <v>7</v>
      </c>
    </row>
    <row r="96" spans="2:22" x14ac:dyDescent="0.2"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-0.33333333333333331</v>
      </c>
      <c r="J96" s="13">
        <v>0</v>
      </c>
      <c r="K96" s="13">
        <v>1</v>
      </c>
      <c r="L96" s="13">
        <v>0</v>
      </c>
      <c r="M96" s="13">
        <v>0</v>
      </c>
      <c r="V96" s="18" t="s">
        <v>7</v>
      </c>
    </row>
    <row r="97" spans="1:22" x14ac:dyDescent="0.2"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1</v>
      </c>
      <c r="M97" s="13">
        <v>0</v>
      </c>
      <c r="V97" s="18" t="s">
        <v>7</v>
      </c>
    </row>
    <row r="98" spans="1:22" x14ac:dyDescent="0.2"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-0.16666666666666666</v>
      </c>
      <c r="J98" s="13">
        <v>0</v>
      </c>
      <c r="K98" s="13">
        <v>0</v>
      </c>
      <c r="L98" s="13">
        <v>0</v>
      </c>
      <c r="M98" s="13">
        <v>1</v>
      </c>
      <c r="V98" s="18" t="s">
        <v>7</v>
      </c>
    </row>
    <row r="99" spans="1:22" ht="16.5" x14ac:dyDescent="0.25">
      <c r="A99" s="65" t="s">
        <v>132</v>
      </c>
      <c r="V99" s="18" t="s">
        <v>7</v>
      </c>
    </row>
    <row r="100" spans="1:22" x14ac:dyDescent="0.2">
      <c r="A100"/>
      <c r="B100" s="52">
        <f t="array" ref="B100:B109">MMULT(D33:M42,I78:I87)</f>
        <v>0</v>
      </c>
      <c r="C100" s="51" t="s">
        <v>115</v>
      </c>
      <c r="D100" s="55">
        <v>1</v>
      </c>
      <c r="E100" s="55">
        <v>0</v>
      </c>
      <c r="F100" s="55">
        <v>0</v>
      </c>
      <c r="G100" s="55">
        <v>0</v>
      </c>
      <c r="H100" s="55">
        <v>0</v>
      </c>
      <c r="I100" s="13">
        <f>-B100/$B$105</f>
        <v>0</v>
      </c>
      <c r="J100" s="55">
        <v>0</v>
      </c>
      <c r="K100" s="55">
        <v>0</v>
      </c>
      <c r="L100" s="55">
        <v>0</v>
      </c>
      <c r="M100" s="55">
        <v>0</v>
      </c>
      <c r="V100" s="18" t="s">
        <v>7</v>
      </c>
    </row>
    <row r="101" spans="1:22" x14ac:dyDescent="0.2">
      <c r="B101" s="53">
        <v>1</v>
      </c>
      <c r="D101" s="55">
        <v>0</v>
      </c>
      <c r="E101" s="55">
        <v>1</v>
      </c>
      <c r="F101" s="55">
        <v>0</v>
      </c>
      <c r="G101" s="55">
        <v>0</v>
      </c>
      <c r="H101" s="55">
        <v>0</v>
      </c>
      <c r="I101" s="13">
        <f>-B101/$B$105</f>
        <v>-0.16666666666666666</v>
      </c>
      <c r="J101" s="55">
        <v>0</v>
      </c>
      <c r="K101" s="55">
        <v>0</v>
      </c>
      <c r="L101" s="55">
        <v>0</v>
      </c>
      <c r="M101" s="55">
        <v>0</v>
      </c>
      <c r="V101" s="18" t="s">
        <v>7</v>
      </c>
    </row>
    <row r="102" spans="1:22" x14ac:dyDescent="0.2">
      <c r="A102"/>
      <c r="B102" s="53">
        <v>1</v>
      </c>
      <c r="D102" s="55">
        <v>0</v>
      </c>
      <c r="E102" s="55">
        <v>0</v>
      </c>
      <c r="F102" s="55">
        <v>1</v>
      </c>
      <c r="G102" s="55">
        <v>0</v>
      </c>
      <c r="H102" s="55">
        <v>0</v>
      </c>
      <c r="I102" s="13">
        <f>-B102/$B$105</f>
        <v>-0.16666666666666666</v>
      </c>
      <c r="J102" s="55">
        <v>0</v>
      </c>
      <c r="K102" s="55">
        <v>0</v>
      </c>
      <c r="L102" s="55">
        <v>0</v>
      </c>
      <c r="M102" s="55">
        <v>0</v>
      </c>
      <c r="V102" s="18" t="s">
        <v>7</v>
      </c>
    </row>
    <row r="103" spans="1:22" x14ac:dyDescent="0.2">
      <c r="A103"/>
      <c r="B103" s="53">
        <v>0</v>
      </c>
      <c r="D103" s="55">
        <v>0</v>
      </c>
      <c r="E103" s="55">
        <v>0</v>
      </c>
      <c r="F103" s="55">
        <v>0</v>
      </c>
      <c r="G103" s="55">
        <v>1</v>
      </c>
      <c r="H103" s="55">
        <v>0</v>
      </c>
      <c r="I103" s="13">
        <f>-B103/$B$105</f>
        <v>0</v>
      </c>
      <c r="J103" s="55">
        <v>0</v>
      </c>
      <c r="K103" s="55">
        <v>0</v>
      </c>
      <c r="L103" s="55">
        <v>0</v>
      </c>
      <c r="M103" s="55">
        <v>0</v>
      </c>
      <c r="V103" s="18" t="s">
        <v>7</v>
      </c>
    </row>
    <row r="104" spans="1:22" x14ac:dyDescent="0.2">
      <c r="A104"/>
      <c r="B104" s="53">
        <v>0</v>
      </c>
      <c r="D104" s="55">
        <v>0</v>
      </c>
      <c r="E104" s="55">
        <v>0</v>
      </c>
      <c r="F104" s="55">
        <v>0</v>
      </c>
      <c r="G104" s="55">
        <v>0</v>
      </c>
      <c r="H104" s="55">
        <v>1</v>
      </c>
      <c r="I104" s="13">
        <f>-B104/$B$105</f>
        <v>0</v>
      </c>
      <c r="J104" s="55">
        <v>0</v>
      </c>
      <c r="K104" s="55">
        <v>0</v>
      </c>
      <c r="L104" s="55">
        <v>0</v>
      </c>
      <c r="M104" s="55">
        <v>0</v>
      </c>
      <c r="V104" s="18" t="s">
        <v>7</v>
      </c>
    </row>
    <row r="105" spans="1:22" x14ac:dyDescent="0.2">
      <c r="A105"/>
      <c r="B105" s="53">
        <v>6</v>
      </c>
      <c r="D105" s="55">
        <v>0</v>
      </c>
      <c r="E105" s="55">
        <v>0</v>
      </c>
      <c r="F105" s="55">
        <v>0</v>
      </c>
      <c r="G105" s="55">
        <v>0</v>
      </c>
      <c r="H105" s="55">
        <v>0</v>
      </c>
      <c r="I105" s="13">
        <f>1/$B$105</f>
        <v>0.16666666666666666</v>
      </c>
      <c r="J105" s="55">
        <v>0</v>
      </c>
      <c r="K105" s="55">
        <v>0</v>
      </c>
      <c r="L105" s="55">
        <v>0</v>
      </c>
      <c r="M105" s="55">
        <v>0</v>
      </c>
      <c r="V105" s="18" t="s">
        <v>7</v>
      </c>
    </row>
    <row r="106" spans="1:22" x14ac:dyDescent="0.2">
      <c r="A106"/>
      <c r="B106" s="53">
        <v>0</v>
      </c>
      <c r="D106" s="55">
        <v>0</v>
      </c>
      <c r="E106" s="55">
        <v>0</v>
      </c>
      <c r="F106" s="55">
        <v>0</v>
      </c>
      <c r="G106" s="55">
        <v>0</v>
      </c>
      <c r="H106" s="55">
        <v>0</v>
      </c>
      <c r="I106" s="13">
        <f>-B106/$B$105</f>
        <v>0</v>
      </c>
      <c r="J106" s="55">
        <v>1</v>
      </c>
      <c r="K106" s="55">
        <v>0</v>
      </c>
      <c r="L106" s="55">
        <v>0</v>
      </c>
      <c r="M106" s="55">
        <v>0</v>
      </c>
      <c r="V106" s="18" t="s">
        <v>7</v>
      </c>
    </row>
    <row r="107" spans="1:22" x14ac:dyDescent="0.2">
      <c r="A107"/>
      <c r="B107" s="53">
        <v>2</v>
      </c>
      <c r="D107" s="55">
        <v>0</v>
      </c>
      <c r="E107" s="55">
        <v>0</v>
      </c>
      <c r="F107" s="55">
        <v>0</v>
      </c>
      <c r="G107" s="55">
        <v>0</v>
      </c>
      <c r="H107" s="55">
        <v>0</v>
      </c>
      <c r="I107" s="13">
        <f>-B107/$B$105</f>
        <v>-0.33333333333333331</v>
      </c>
      <c r="J107" s="55">
        <v>0</v>
      </c>
      <c r="K107" s="55">
        <v>1</v>
      </c>
      <c r="L107" s="55">
        <v>0</v>
      </c>
      <c r="M107" s="55">
        <v>0</v>
      </c>
      <c r="V107" s="18" t="s">
        <v>7</v>
      </c>
    </row>
    <row r="108" spans="1:22" x14ac:dyDescent="0.2">
      <c r="A108"/>
      <c r="B108" s="53">
        <v>0</v>
      </c>
      <c r="D108" s="55">
        <v>0</v>
      </c>
      <c r="E108" s="55">
        <v>0</v>
      </c>
      <c r="F108" s="55">
        <v>0</v>
      </c>
      <c r="G108" s="55">
        <v>0</v>
      </c>
      <c r="H108" s="55">
        <v>0</v>
      </c>
      <c r="I108" s="13">
        <f>-B108/$B$105</f>
        <v>0</v>
      </c>
      <c r="J108" s="55">
        <v>0</v>
      </c>
      <c r="K108" s="55">
        <v>0</v>
      </c>
      <c r="L108" s="55">
        <v>1</v>
      </c>
      <c r="M108" s="55">
        <v>0</v>
      </c>
      <c r="V108" s="18" t="s">
        <v>7</v>
      </c>
    </row>
    <row r="109" spans="1:22" x14ac:dyDescent="0.2">
      <c r="A109"/>
      <c r="B109" s="54">
        <v>1</v>
      </c>
      <c r="D109" s="55">
        <v>0</v>
      </c>
      <c r="E109" s="55">
        <v>0</v>
      </c>
      <c r="F109" s="55">
        <v>0</v>
      </c>
      <c r="G109" s="55">
        <v>0</v>
      </c>
      <c r="H109" s="55">
        <v>0</v>
      </c>
      <c r="I109" s="13">
        <f>-B109/$B$105</f>
        <v>-0.16666666666666666</v>
      </c>
      <c r="J109" s="55">
        <v>0</v>
      </c>
      <c r="K109" s="55">
        <v>0</v>
      </c>
      <c r="L109" s="55">
        <v>0</v>
      </c>
      <c r="M109" s="55">
        <v>1</v>
      </c>
      <c r="V109" s="18" t="s">
        <v>7</v>
      </c>
    </row>
    <row r="110" spans="1:22" x14ac:dyDescent="0.2">
      <c r="V110" s="18" t="s">
        <v>7</v>
      </c>
    </row>
    <row r="111" spans="1:22" ht="16.5" x14ac:dyDescent="0.25">
      <c r="C111" s="51" t="s">
        <v>131</v>
      </c>
      <c r="D111" s="69">
        <f t="array" ref="D111:M120">MMULT(D100:M109,D33:M42)</f>
        <v>1</v>
      </c>
      <c r="E111" s="70">
        <v>0</v>
      </c>
      <c r="F111" s="70">
        <v>0</v>
      </c>
      <c r="G111" s="70">
        <v>0</v>
      </c>
      <c r="H111" s="70">
        <v>0</v>
      </c>
      <c r="I111" s="70">
        <v>0</v>
      </c>
      <c r="J111" s="70">
        <v>0</v>
      </c>
      <c r="K111" s="70">
        <v>0</v>
      </c>
      <c r="L111" s="70">
        <v>0</v>
      </c>
      <c r="M111" s="71">
        <v>0</v>
      </c>
      <c r="N111" t="s">
        <v>133</v>
      </c>
      <c r="V111" s="18" t="s">
        <v>7</v>
      </c>
    </row>
    <row r="112" spans="1:22" x14ac:dyDescent="0.2">
      <c r="D112" s="72">
        <v>0</v>
      </c>
      <c r="E112" s="41">
        <v>1</v>
      </c>
      <c r="F112" s="41">
        <v>0</v>
      </c>
      <c r="G112" s="41">
        <v>0</v>
      </c>
      <c r="H112" s="41">
        <v>0</v>
      </c>
      <c r="I112" s="41">
        <v>-0.16666666666666666</v>
      </c>
      <c r="J112" s="41">
        <v>0</v>
      </c>
      <c r="K112" s="41">
        <v>0</v>
      </c>
      <c r="L112" s="41">
        <v>0</v>
      </c>
      <c r="M112" s="73">
        <v>0</v>
      </c>
      <c r="V112" s="18" t="s">
        <v>7</v>
      </c>
    </row>
    <row r="113" spans="1:22" x14ac:dyDescent="0.2">
      <c r="D113" s="72">
        <v>0</v>
      </c>
      <c r="E113" s="41">
        <v>0</v>
      </c>
      <c r="F113" s="41">
        <v>1</v>
      </c>
      <c r="G113" s="41">
        <v>0</v>
      </c>
      <c r="H113" s="41">
        <v>0</v>
      </c>
      <c r="I113" s="41">
        <v>-0.16666666666666666</v>
      </c>
      <c r="J113" s="41">
        <v>0</v>
      </c>
      <c r="K113" s="41">
        <v>0</v>
      </c>
      <c r="L113" s="41">
        <v>0</v>
      </c>
      <c r="M113" s="73">
        <v>0</v>
      </c>
      <c r="V113" s="18" t="s">
        <v>7</v>
      </c>
    </row>
    <row r="114" spans="1:22" x14ac:dyDescent="0.2">
      <c r="D114" s="72">
        <v>0</v>
      </c>
      <c r="E114" s="41">
        <v>0</v>
      </c>
      <c r="F114" s="41">
        <v>0</v>
      </c>
      <c r="G114" s="41">
        <v>1</v>
      </c>
      <c r="H114" s="41">
        <v>0</v>
      </c>
      <c r="I114" s="41">
        <v>0</v>
      </c>
      <c r="J114" s="41">
        <v>0</v>
      </c>
      <c r="K114" s="41">
        <v>0</v>
      </c>
      <c r="L114" s="41">
        <v>0</v>
      </c>
      <c r="M114" s="73">
        <v>0</v>
      </c>
      <c r="V114" s="18" t="s">
        <v>7</v>
      </c>
    </row>
    <row r="115" spans="1:22" x14ac:dyDescent="0.2">
      <c r="D115" s="72">
        <v>0</v>
      </c>
      <c r="E115" s="41">
        <v>0</v>
      </c>
      <c r="F115" s="41">
        <v>0</v>
      </c>
      <c r="G115" s="41">
        <v>0</v>
      </c>
      <c r="H115" s="41">
        <v>1</v>
      </c>
      <c r="I115" s="41">
        <v>0</v>
      </c>
      <c r="J115" s="41">
        <v>0</v>
      </c>
      <c r="K115" s="41">
        <v>0</v>
      </c>
      <c r="L115" s="41">
        <v>0</v>
      </c>
      <c r="M115" s="73">
        <v>0</v>
      </c>
      <c r="V115" s="18" t="s">
        <v>7</v>
      </c>
    </row>
    <row r="116" spans="1:22" x14ac:dyDescent="0.2">
      <c r="D116" s="72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0.16666666666666666</v>
      </c>
      <c r="J116" s="41">
        <v>0</v>
      </c>
      <c r="K116" s="41">
        <v>0</v>
      </c>
      <c r="L116" s="41">
        <v>0</v>
      </c>
      <c r="M116" s="73">
        <v>0</v>
      </c>
      <c r="V116" s="18" t="s">
        <v>7</v>
      </c>
    </row>
    <row r="117" spans="1:22" x14ac:dyDescent="0.2">
      <c r="D117" s="72">
        <v>0</v>
      </c>
      <c r="E117" s="41">
        <v>0</v>
      </c>
      <c r="F117" s="41">
        <v>0</v>
      </c>
      <c r="G117" s="41">
        <v>0</v>
      </c>
      <c r="H117" s="41">
        <v>0</v>
      </c>
      <c r="I117" s="41">
        <v>0</v>
      </c>
      <c r="J117" s="41">
        <v>1</v>
      </c>
      <c r="K117" s="41">
        <v>0</v>
      </c>
      <c r="L117" s="41">
        <v>0</v>
      </c>
      <c r="M117" s="73">
        <v>0</v>
      </c>
      <c r="V117" s="18" t="s">
        <v>7</v>
      </c>
    </row>
    <row r="118" spans="1:22" x14ac:dyDescent="0.2">
      <c r="D118" s="72">
        <v>0</v>
      </c>
      <c r="E118" s="41">
        <v>0</v>
      </c>
      <c r="F118" s="41">
        <v>0</v>
      </c>
      <c r="G118" s="41">
        <v>0</v>
      </c>
      <c r="H118" s="41">
        <v>0</v>
      </c>
      <c r="I118" s="41">
        <v>-0.33333333333333331</v>
      </c>
      <c r="J118" s="41">
        <v>0</v>
      </c>
      <c r="K118" s="41">
        <v>1</v>
      </c>
      <c r="L118" s="41">
        <v>0</v>
      </c>
      <c r="M118" s="73">
        <v>0</v>
      </c>
      <c r="V118" s="18" t="s">
        <v>7</v>
      </c>
    </row>
    <row r="119" spans="1:22" x14ac:dyDescent="0.2">
      <c r="D119" s="72">
        <v>0</v>
      </c>
      <c r="E119" s="41">
        <v>0</v>
      </c>
      <c r="F119" s="41">
        <v>0</v>
      </c>
      <c r="G119" s="41">
        <v>0</v>
      </c>
      <c r="H119" s="41">
        <v>0</v>
      </c>
      <c r="I119" s="41">
        <v>0</v>
      </c>
      <c r="J119" s="41">
        <v>0</v>
      </c>
      <c r="K119" s="41">
        <v>0</v>
      </c>
      <c r="L119" s="41">
        <v>1</v>
      </c>
      <c r="M119" s="73">
        <v>0</v>
      </c>
      <c r="V119" s="18" t="s">
        <v>7</v>
      </c>
    </row>
    <row r="120" spans="1:22" x14ac:dyDescent="0.2">
      <c r="D120" s="74">
        <v>0</v>
      </c>
      <c r="E120" s="75">
        <v>0</v>
      </c>
      <c r="F120" s="75">
        <v>0</v>
      </c>
      <c r="G120" s="75">
        <v>0</v>
      </c>
      <c r="H120" s="75">
        <v>0</v>
      </c>
      <c r="I120" s="75">
        <v>-0.16666666666666666</v>
      </c>
      <c r="J120" s="75">
        <v>0</v>
      </c>
      <c r="K120" s="75">
        <v>0</v>
      </c>
      <c r="L120" s="75">
        <v>0</v>
      </c>
      <c r="M120" s="76">
        <v>1</v>
      </c>
      <c r="V120" s="18" t="s">
        <v>7</v>
      </c>
    </row>
    <row r="121" spans="1:22" x14ac:dyDescent="0.2">
      <c r="V121" s="18" t="s">
        <v>7</v>
      </c>
    </row>
    <row r="122" spans="1:22" ht="20.25" x14ac:dyDescent="0.35">
      <c r="A122" s="65" t="s">
        <v>105</v>
      </c>
      <c r="D122" s="42" t="s">
        <v>85</v>
      </c>
      <c r="E122" s="43" t="s">
        <v>86</v>
      </c>
      <c r="F122" s="43" t="s">
        <v>96</v>
      </c>
      <c r="G122" s="43" t="s">
        <v>88</v>
      </c>
      <c r="H122" s="43" t="s">
        <v>89</v>
      </c>
      <c r="I122" s="44" t="s">
        <v>90</v>
      </c>
      <c r="L122" s="42" t="s">
        <v>91</v>
      </c>
      <c r="M122" s="43" t="s">
        <v>92</v>
      </c>
      <c r="N122" s="43" t="s">
        <v>93</v>
      </c>
      <c r="O122" s="43" t="s">
        <v>94</v>
      </c>
      <c r="P122" s="43" t="s">
        <v>95</v>
      </c>
      <c r="Q122" s="43" t="s">
        <v>87</v>
      </c>
      <c r="R122" s="43" t="s">
        <v>97</v>
      </c>
      <c r="S122" s="43" t="s">
        <v>98</v>
      </c>
      <c r="T122" s="43" t="s">
        <v>99</v>
      </c>
      <c r="U122" s="44" t="s">
        <v>100</v>
      </c>
      <c r="V122" s="18" t="s">
        <v>7</v>
      </c>
    </row>
    <row r="123" spans="1:22" ht="14.25" x14ac:dyDescent="0.25">
      <c r="B123" s="52">
        <f t="array" ref="B123:B132">MMULT(D89:M98,$R$9:$R$18)</f>
        <v>100</v>
      </c>
      <c r="C123" s="51" t="s">
        <v>106</v>
      </c>
      <c r="D123" s="55">
        <f>A$9</f>
        <v>1</v>
      </c>
      <c r="E123" s="55">
        <f>B$9</f>
        <v>1</v>
      </c>
      <c r="F123" s="77">
        <f>L$9</f>
        <v>0</v>
      </c>
      <c r="G123" s="67">
        <f>D$9</f>
        <v>0</v>
      </c>
      <c r="H123" s="55">
        <f t="shared" ref="H123:I123" si="22">E$9</f>
        <v>0</v>
      </c>
      <c r="I123" s="55">
        <f t="shared" si="22"/>
        <v>0</v>
      </c>
      <c r="K123" s="51" t="s">
        <v>107</v>
      </c>
      <c r="L123" s="55">
        <f>G$6</f>
        <v>0</v>
      </c>
      <c r="M123" s="55">
        <f t="shared" ref="M123" si="23">H$6</f>
        <v>0</v>
      </c>
      <c r="N123" s="55">
        <f t="shared" ref="N123" si="24">I$6</f>
        <v>0</v>
      </c>
      <c r="O123" s="55">
        <f t="shared" ref="O123" si="25">J$6</f>
        <v>0</v>
      </c>
      <c r="P123" s="55">
        <f t="shared" ref="P123" si="26">K$6</f>
        <v>0</v>
      </c>
      <c r="Q123" s="55">
        <f>C$6</f>
        <v>106</v>
      </c>
      <c r="R123" s="55">
        <f t="shared" ref="R123" si="27">M$6</f>
        <v>0</v>
      </c>
      <c r="S123" s="55">
        <f t="shared" ref="S123" si="28">N$6</f>
        <v>0</v>
      </c>
      <c r="T123" s="55">
        <f t="shared" ref="T123" si="29">O$6</f>
        <v>0</v>
      </c>
      <c r="U123" s="55">
        <f t="shared" ref="U123" si="30">P$6</f>
        <v>0</v>
      </c>
      <c r="V123" s="18" t="s">
        <v>7</v>
      </c>
    </row>
    <row r="124" spans="1:22" ht="14.25" x14ac:dyDescent="0.25">
      <c r="B124" s="53">
        <v>20</v>
      </c>
      <c r="D124" s="55">
        <f>A$10</f>
        <v>0</v>
      </c>
      <c r="E124" s="55">
        <f>B$10</f>
        <v>0</v>
      </c>
      <c r="F124" s="77">
        <f>L$10</f>
        <v>0</v>
      </c>
      <c r="G124" s="67">
        <f>D$10</f>
        <v>1</v>
      </c>
      <c r="H124" s="55">
        <f t="shared" ref="H124:I124" si="31">E$10</f>
        <v>0</v>
      </c>
      <c r="I124" s="55">
        <f t="shared" si="31"/>
        <v>0</v>
      </c>
      <c r="K124" s="51" t="s">
        <v>108</v>
      </c>
      <c r="L124" s="57">
        <f>MMULT(L123:U123,B123:B132)+$R$7</f>
        <v>-5500</v>
      </c>
      <c r="V124" s="18" t="s">
        <v>7</v>
      </c>
    </row>
    <row r="125" spans="1:22" x14ac:dyDescent="0.2">
      <c r="B125" s="53">
        <v>40</v>
      </c>
      <c r="D125" s="55">
        <f>A$11</f>
        <v>1</v>
      </c>
      <c r="E125" s="55">
        <f>B$11</f>
        <v>0</v>
      </c>
      <c r="F125" s="77">
        <f>L$11</f>
        <v>0</v>
      </c>
      <c r="G125" s="67">
        <f>D$11</f>
        <v>0</v>
      </c>
      <c r="H125" s="55">
        <f t="shared" ref="H125:I125" si="32">E$11</f>
        <v>0</v>
      </c>
      <c r="I125" s="55">
        <f t="shared" si="32"/>
        <v>0</v>
      </c>
      <c r="V125" s="18" t="s">
        <v>7</v>
      </c>
    </row>
    <row r="126" spans="1:22" ht="20.25" x14ac:dyDescent="0.35">
      <c r="B126" s="53">
        <v>60</v>
      </c>
      <c r="D126" s="55">
        <f>A$12</f>
        <v>0</v>
      </c>
      <c r="E126" s="55">
        <f>B$12</f>
        <v>1</v>
      </c>
      <c r="F126" s="77">
        <f>L$12</f>
        <v>0</v>
      </c>
      <c r="G126" s="67">
        <f>D$12</f>
        <v>1</v>
      </c>
      <c r="H126" s="55">
        <f t="shared" ref="H126:I126" si="33">E$12</f>
        <v>0</v>
      </c>
      <c r="I126" s="55">
        <f t="shared" si="33"/>
        <v>0</v>
      </c>
      <c r="L126" s="42" t="s">
        <v>85</v>
      </c>
      <c r="M126" s="43" t="s">
        <v>86</v>
      </c>
      <c r="N126" s="43" t="s">
        <v>96</v>
      </c>
      <c r="O126" s="43" t="s">
        <v>88</v>
      </c>
      <c r="P126" s="43" t="s">
        <v>89</v>
      </c>
      <c r="Q126" s="44" t="s">
        <v>90</v>
      </c>
      <c r="V126" s="18" t="s">
        <v>7</v>
      </c>
    </row>
    <row r="127" spans="1:22" ht="14.25" x14ac:dyDescent="0.25">
      <c r="B127" s="53">
        <v>0</v>
      </c>
      <c r="D127" s="55">
        <f>A$13</f>
        <v>1</v>
      </c>
      <c r="E127" s="55">
        <f>B$13</f>
        <v>-10</v>
      </c>
      <c r="F127" s="77">
        <f>L$13</f>
        <v>0</v>
      </c>
      <c r="G127" s="67">
        <f>D$13</f>
        <v>0</v>
      </c>
      <c r="H127" s="55">
        <f t="shared" ref="H127:I127" si="34">E$13</f>
        <v>0</v>
      </c>
      <c r="I127" s="55">
        <f t="shared" si="34"/>
        <v>0</v>
      </c>
      <c r="K127" s="51" t="s">
        <v>109</v>
      </c>
      <c r="L127" s="55">
        <f>A$6</f>
        <v>104</v>
      </c>
      <c r="M127" s="55">
        <f t="shared" ref="M127" si="35">B$6</f>
        <v>97</v>
      </c>
      <c r="N127" s="55">
        <f>L$6</f>
        <v>0</v>
      </c>
      <c r="O127" s="55">
        <f t="shared" ref="O127" si="36">D$6</f>
        <v>99</v>
      </c>
      <c r="P127" s="55">
        <f t="shared" ref="P127" si="37">E$6</f>
        <v>-100</v>
      </c>
      <c r="Q127" s="55">
        <f t="shared" ref="Q127" si="38">F$6</f>
        <v>-100</v>
      </c>
      <c r="V127" s="18" t="s">
        <v>7</v>
      </c>
    </row>
    <row r="128" spans="1:22" x14ac:dyDescent="0.2">
      <c r="B128" s="53">
        <v>0</v>
      </c>
      <c r="D128" s="55">
        <f>A$14</f>
        <v>0</v>
      </c>
      <c r="E128" s="55">
        <f>B$14</f>
        <v>0</v>
      </c>
      <c r="F128" s="77">
        <f>L$14</f>
        <v>1</v>
      </c>
      <c r="G128" s="67">
        <f>D$14</f>
        <v>-5</v>
      </c>
      <c r="H128" s="55">
        <f t="shared" ref="H128:I128" si="39">E$14</f>
        <v>0</v>
      </c>
      <c r="I128" s="55">
        <f t="shared" si="39"/>
        <v>0</v>
      </c>
      <c r="V128" s="18" t="s">
        <v>7</v>
      </c>
    </row>
    <row r="129" spans="1:22" x14ac:dyDescent="0.2">
      <c r="B129" s="53">
        <v>0</v>
      </c>
      <c r="D129" s="55">
        <f>A$15</f>
        <v>2</v>
      </c>
      <c r="E129" s="55">
        <f>B$15</f>
        <v>-8</v>
      </c>
      <c r="F129" s="77">
        <f>L$15</f>
        <v>0</v>
      </c>
      <c r="G129" s="67">
        <f>D$15</f>
        <v>0</v>
      </c>
      <c r="H129" s="55">
        <f t="shared" ref="H129:I129" si="40">E$15</f>
        <v>0</v>
      </c>
      <c r="I129" s="55">
        <f t="shared" si="40"/>
        <v>0</v>
      </c>
      <c r="V129" s="18" t="s">
        <v>7</v>
      </c>
    </row>
    <row r="130" spans="1:22" x14ac:dyDescent="0.2">
      <c r="B130" s="53">
        <v>0</v>
      </c>
      <c r="D130" s="55">
        <f>A$16</f>
        <v>0</v>
      </c>
      <c r="E130" s="55">
        <f>B$16</f>
        <v>0</v>
      </c>
      <c r="F130" s="77">
        <f>L$16</f>
        <v>0</v>
      </c>
      <c r="G130" s="67">
        <f>D$16</f>
        <v>-8</v>
      </c>
      <c r="H130" s="55">
        <f t="shared" ref="H130:I130" si="41">E$16</f>
        <v>0</v>
      </c>
      <c r="I130" s="55">
        <f t="shared" si="41"/>
        <v>0</v>
      </c>
      <c r="V130" s="18" t="s">
        <v>7</v>
      </c>
    </row>
    <row r="131" spans="1:22" x14ac:dyDescent="0.2">
      <c r="B131" s="53">
        <v>50</v>
      </c>
      <c r="D131" s="55">
        <f>A$17</f>
        <v>1</v>
      </c>
      <c r="E131" s="55">
        <f>B$17</f>
        <v>1</v>
      </c>
      <c r="F131" s="77">
        <f>L$17</f>
        <v>0</v>
      </c>
      <c r="G131" s="67">
        <f>D$17</f>
        <v>0</v>
      </c>
      <c r="H131" s="55">
        <f t="shared" ref="H131:I131" si="42">E$17</f>
        <v>-1</v>
      </c>
      <c r="I131" s="55">
        <f t="shared" si="42"/>
        <v>0</v>
      </c>
      <c r="V131" s="18" t="s">
        <v>7</v>
      </c>
    </row>
    <row r="132" spans="1:22" x14ac:dyDescent="0.2">
      <c r="B132" s="54">
        <v>5</v>
      </c>
      <c r="D132" s="55">
        <f>A$18</f>
        <v>0</v>
      </c>
      <c r="E132" s="55">
        <f>B$18</f>
        <v>0</v>
      </c>
      <c r="F132" s="77">
        <f>L$18</f>
        <v>0</v>
      </c>
      <c r="G132" s="67">
        <f>D$18</f>
        <v>1</v>
      </c>
      <c r="H132" s="55">
        <f t="shared" ref="H132:I132" si="43">E$18</f>
        <v>0</v>
      </c>
      <c r="I132" s="55">
        <f t="shared" si="43"/>
        <v>-1</v>
      </c>
      <c r="V132" s="18" t="s">
        <v>7</v>
      </c>
    </row>
    <row r="133" spans="1:22" x14ac:dyDescent="0.2">
      <c r="A133"/>
      <c r="V133" s="18" t="s">
        <v>7</v>
      </c>
    </row>
    <row r="134" spans="1:22" ht="16.5" x14ac:dyDescent="0.25">
      <c r="A134"/>
      <c r="C134" s="51" t="s">
        <v>126</v>
      </c>
      <c r="D134" s="69">
        <f t="array" ref="D134:I143">MMULT(D89:M98,D123:I132)</f>
        <v>1</v>
      </c>
      <c r="E134" s="70">
        <v>1</v>
      </c>
      <c r="F134" s="70">
        <v>0</v>
      </c>
      <c r="G134" s="70">
        <v>0</v>
      </c>
      <c r="H134" s="70">
        <v>0</v>
      </c>
      <c r="I134" s="71">
        <v>0</v>
      </c>
      <c r="K134" s="51" t="s">
        <v>110</v>
      </c>
      <c r="L134" s="58">
        <f t="array" ref="L134:Q134">MMULT(L123:U123,D134:I143)</f>
        <v>0</v>
      </c>
      <c r="M134" s="59">
        <v>0</v>
      </c>
      <c r="N134" s="59">
        <v>17.666666666666664</v>
      </c>
      <c r="O134" s="59">
        <v>-88.333333333333329</v>
      </c>
      <c r="P134" s="59">
        <v>0</v>
      </c>
      <c r="Q134" s="60">
        <v>0</v>
      </c>
      <c r="V134" s="18" t="s">
        <v>7</v>
      </c>
    </row>
    <row r="135" spans="1:22" ht="14.25" x14ac:dyDescent="0.25">
      <c r="D135" s="72">
        <v>0</v>
      </c>
      <c r="E135" s="41">
        <v>0</v>
      </c>
      <c r="F135" s="41">
        <v>-0.16666666666666666</v>
      </c>
      <c r="G135" s="41">
        <v>1.8333333333333333</v>
      </c>
      <c r="H135" s="41">
        <v>0</v>
      </c>
      <c r="I135" s="73">
        <v>0</v>
      </c>
      <c r="K135" s="51" t="s">
        <v>111</v>
      </c>
      <c r="L135" s="13">
        <f t="shared" ref="L135:Q135" si="44">L134-L127</f>
        <v>-104</v>
      </c>
      <c r="M135" s="13">
        <f t="shared" si="44"/>
        <v>-97</v>
      </c>
      <c r="N135" s="66">
        <f t="shared" si="44"/>
        <v>17.666666666666664</v>
      </c>
      <c r="O135" s="61">
        <f t="shared" si="44"/>
        <v>-187.33333333333331</v>
      </c>
      <c r="P135" s="13">
        <f t="shared" si="44"/>
        <v>100</v>
      </c>
      <c r="Q135" s="13">
        <f t="shared" si="44"/>
        <v>100</v>
      </c>
      <c r="V135" s="18" t="s">
        <v>7</v>
      </c>
    </row>
    <row r="136" spans="1:22" x14ac:dyDescent="0.2">
      <c r="D136" s="72">
        <v>1</v>
      </c>
      <c r="E136" s="41">
        <v>0</v>
      </c>
      <c r="F136" s="41">
        <v>-0.16666666666666666</v>
      </c>
      <c r="G136" s="41">
        <v>0.83333333333333326</v>
      </c>
      <c r="H136" s="41">
        <v>0</v>
      </c>
      <c r="I136" s="73">
        <v>0</v>
      </c>
      <c r="O136" s="56" t="s">
        <v>134</v>
      </c>
      <c r="V136" s="18" t="s">
        <v>7</v>
      </c>
    </row>
    <row r="137" spans="1:22" x14ac:dyDescent="0.2">
      <c r="D137" s="72">
        <v>0</v>
      </c>
      <c r="E137" s="41">
        <v>1</v>
      </c>
      <c r="F137" s="41">
        <v>0</v>
      </c>
      <c r="G137" s="41">
        <v>1</v>
      </c>
      <c r="H137" s="41">
        <v>0</v>
      </c>
      <c r="I137" s="73">
        <v>0</v>
      </c>
      <c r="V137" s="18" t="s">
        <v>7</v>
      </c>
    </row>
    <row r="138" spans="1:22" x14ac:dyDescent="0.2">
      <c r="D138" s="72">
        <v>1</v>
      </c>
      <c r="E138" s="41">
        <v>-10</v>
      </c>
      <c r="F138" s="41">
        <v>0</v>
      </c>
      <c r="G138" s="41">
        <v>0</v>
      </c>
      <c r="H138" s="41">
        <v>0</v>
      </c>
      <c r="I138" s="73">
        <v>0</v>
      </c>
      <c r="V138" s="18" t="s">
        <v>7</v>
      </c>
    </row>
    <row r="139" spans="1:22" x14ac:dyDescent="0.2">
      <c r="D139" s="72">
        <v>0</v>
      </c>
      <c r="E139" s="41">
        <v>0</v>
      </c>
      <c r="F139" s="41">
        <v>0.16666666666666666</v>
      </c>
      <c r="G139" s="41">
        <v>-0.83333333333333326</v>
      </c>
      <c r="H139" s="41">
        <v>0</v>
      </c>
      <c r="I139" s="73">
        <v>0</v>
      </c>
      <c r="V139" s="18" t="s">
        <v>7</v>
      </c>
    </row>
    <row r="140" spans="1:22" x14ac:dyDescent="0.2">
      <c r="D140" s="72">
        <v>2</v>
      </c>
      <c r="E140" s="41">
        <v>-8</v>
      </c>
      <c r="F140" s="41">
        <v>0</v>
      </c>
      <c r="G140" s="41">
        <v>0</v>
      </c>
      <c r="H140" s="41">
        <v>0</v>
      </c>
      <c r="I140" s="73">
        <v>0</v>
      </c>
      <c r="V140" s="18" t="s">
        <v>7</v>
      </c>
    </row>
    <row r="141" spans="1:22" x14ac:dyDescent="0.2">
      <c r="D141" s="72">
        <v>0</v>
      </c>
      <c r="E141" s="41">
        <v>0</v>
      </c>
      <c r="F141" s="41">
        <v>-0.33333333333333331</v>
      </c>
      <c r="G141" s="41">
        <v>-6.3333333333333339</v>
      </c>
      <c r="H141" s="41">
        <v>0</v>
      </c>
      <c r="I141" s="73">
        <v>0</v>
      </c>
      <c r="V141" s="18" t="s">
        <v>7</v>
      </c>
    </row>
    <row r="142" spans="1:22" x14ac:dyDescent="0.2">
      <c r="D142" s="72">
        <v>1</v>
      </c>
      <c r="E142" s="41">
        <v>1</v>
      </c>
      <c r="F142" s="41">
        <v>0</v>
      </c>
      <c r="G142" s="41">
        <v>0</v>
      </c>
      <c r="H142" s="41">
        <v>-1</v>
      </c>
      <c r="I142" s="73">
        <v>0</v>
      </c>
      <c r="K142" s="51" t="s">
        <v>127</v>
      </c>
      <c r="L142" s="13">
        <f>O135</f>
        <v>-187.33333333333331</v>
      </c>
      <c r="V142" s="18" t="s">
        <v>7</v>
      </c>
    </row>
    <row r="143" spans="1:22" x14ac:dyDescent="0.2">
      <c r="D143" s="74">
        <v>0</v>
      </c>
      <c r="E143" s="75">
        <v>0</v>
      </c>
      <c r="F143" s="75">
        <v>-0.16666666666666666</v>
      </c>
      <c r="G143" s="75">
        <v>1.8333333333333333</v>
      </c>
      <c r="H143" s="75">
        <v>0</v>
      </c>
      <c r="I143" s="76">
        <v>-1</v>
      </c>
      <c r="K143" s="51" t="s">
        <v>128</v>
      </c>
      <c r="L143" s="13">
        <f>E154</f>
        <v>2.7272727272727275</v>
      </c>
      <c r="N143" s="51" t="s">
        <v>136</v>
      </c>
      <c r="O143" s="57">
        <f>-L143*L142</f>
        <v>510.90909090909088</v>
      </c>
      <c r="V143" s="18" t="s">
        <v>7</v>
      </c>
    </row>
    <row r="144" spans="1:22" x14ac:dyDescent="0.2">
      <c r="V144" s="18" t="s">
        <v>7</v>
      </c>
    </row>
    <row r="145" spans="1:22" ht="16.5" x14ac:dyDescent="0.25">
      <c r="A145" s="51" t="s">
        <v>112</v>
      </c>
      <c r="B145" s="52">
        <f t="array" ref="B145:B154">MMULT(D89:M98,G123:G132)</f>
        <v>0</v>
      </c>
      <c r="D145" s="51" t="s">
        <v>113</v>
      </c>
      <c r="E145" s="13">
        <f t="shared" ref="E145:E154" si="45">IF(B145&gt;0,B123/B145,-1)</f>
        <v>-1</v>
      </c>
      <c r="V145" s="18" t="s">
        <v>7</v>
      </c>
    </row>
    <row r="146" spans="1:22" x14ac:dyDescent="0.2">
      <c r="B146" s="53">
        <v>1.8333333333333333</v>
      </c>
      <c r="E146" s="13">
        <f t="shared" si="45"/>
        <v>10.90909090909091</v>
      </c>
      <c r="V146" s="18" t="s">
        <v>7</v>
      </c>
    </row>
    <row r="147" spans="1:22" x14ac:dyDescent="0.2">
      <c r="B147" s="53">
        <v>0.83333333333333326</v>
      </c>
      <c r="E147" s="13">
        <f t="shared" si="45"/>
        <v>48.000000000000007</v>
      </c>
      <c r="V147" s="18" t="s">
        <v>7</v>
      </c>
    </row>
    <row r="148" spans="1:22" x14ac:dyDescent="0.2">
      <c r="B148" s="53">
        <v>1</v>
      </c>
      <c r="E148" s="13">
        <f t="shared" si="45"/>
        <v>60</v>
      </c>
      <c r="V148" s="18" t="s">
        <v>7</v>
      </c>
    </row>
    <row r="149" spans="1:22" x14ac:dyDescent="0.2">
      <c r="B149" s="53">
        <v>0</v>
      </c>
      <c r="E149" s="13">
        <f t="shared" si="45"/>
        <v>-1</v>
      </c>
      <c r="V149" s="18" t="s">
        <v>7</v>
      </c>
    </row>
    <row r="150" spans="1:22" x14ac:dyDescent="0.2">
      <c r="B150" s="53">
        <v>-0.83333333333333326</v>
      </c>
      <c r="E150" s="61">
        <f t="shared" si="45"/>
        <v>-1</v>
      </c>
      <c r="V150" s="18" t="s">
        <v>7</v>
      </c>
    </row>
    <row r="151" spans="1:22" x14ac:dyDescent="0.2">
      <c r="B151" s="53">
        <v>0</v>
      </c>
      <c r="E151" s="13">
        <f t="shared" si="45"/>
        <v>-1</v>
      </c>
      <c r="V151" s="18" t="s">
        <v>7</v>
      </c>
    </row>
    <row r="152" spans="1:22" x14ac:dyDescent="0.2">
      <c r="B152" s="53">
        <v>-6.3333333333333339</v>
      </c>
      <c r="E152" s="13">
        <f t="shared" si="45"/>
        <v>-1</v>
      </c>
      <c r="V152" s="18" t="s">
        <v>7</v>
      </c>
    </row>
    <row r="153" spans="1:22" x14ac:dyDescent="0.2">
      <c r="B153" s="53">
        <v>0</v>
      </c>
      <c r="E153" s="13">
        <f t="shared" si="45"/>
        <v>-1</v>
      </c>
      <c r="K153" s="62" t="s">
        <v>114</v>
      </c>
      <c r="V153" s="18" t="s">
        <v>7</v>
      </c>
    </row>
    <row r="154" spans="1:22" ht="13.5" thickBot="1" x14ac:dyDescent="0.25">
      <c r="B154" s="53">
        <v>1.8333333333333333</v>
      </c>
      <c r="E154" s="13">
        <f t="shared" si="45"/>
        <v>2.7272727272727275</v>
      </c>
      <c r="F154" s="14" t="s">
        <v>135</v>
      </c>
      <c r="K154" s="61">
        <f>L124-L143*L142</f>
        <v>-4989.090909090909</v>
      </c>
      <c r="V154" s="18" t="s">
        <v>7</v>
      </c>
    </row>
    <row r="155" spans="1:22" ht="13.5" thickBot="1" x14ac:dyDescent="0.25">
      <c r="A155" s="89" t="s">
        <v>102</v>
      </c>
      <c r="B155" s="102">
        <v>2</v>
      </c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18" t="s">
        <v>7</v>
      </c>
    </row>
    <row r="156" spans="1:22" x14ac:dyDescent="0.2">
      <c r="A156"/>
      <c r="D156" s="91">
        <f t="array" ref="D156:M156">TRANSPOSE(B157:B166)</f>
        <v>7</v>
      </c>
      <c r="E156" s="92">
        <v>8</v>
      </c>
      <c r="F156" s="92">
        <v>9</v>
      </c>
      <c r="G156" s="92">
        <v>10</v>
      </c>
      <c r="H156" s="92">
        <v>11</v>
      </c>
      <c r="I156" s="92">
        <v>3</v>
      </c>
      <c r="J156" s="92">
        <v>13</v>
      </c>
      <c r="K156" s="92">
        <v>14</v>
      </c>
      <c r="L156" s="92">
        <v>15</v>
      </c>
      <c r="M156" s="93">
        <v>4</v>
      </c>
      <c r="V156" s="18" t="s">
        <v>7</v>
      </c>
    </row>
    <row r="157" spans="1:22" x14ac:dyDescent="0.2">
      <c r="A157" s="14" t="s">
        <v>122</v>
      </c>
      <c r="B157" s="90">
        <v>7</v>
      </c>
      <c r="C157" s="51" t="s">
        <v>103</v>
      </c>
      <c r="D157" s="50">
        <f>G$9</f>
        <v>1</v>
      </c>
      <c r="E157" s="50">
        <f t="shared" ref="E157" si="46">H$9</f>
        <v>0</v>
      </c>
      <c r="F157" s="50">
        <f t="shared" ref="F157" si="47">I$9</f>
        <v>0</v>
      </c>
      <c r="G157" s="50">
        <f t="shared" ref="G157" si="48">J$9</f>
        <v>0</v>
      </c>
      <c r="H157" s="50">
        <f t="shared" ref="H157" si="49">K$9</f>
        <v>0</v>
      </c>
      <c r="I157" s="68">
        <f>C$9</f>
        <v>0</v>
      </c>
      <c r="J157" s="50">
        <f t="shared" ref="J157" si="50">M$9</f>
        <v>0</v>
      </c>
      <c r="K157" s="50">
        <f t="shared" ref="K157" si="51">N$9</f>
        <v>0</v>
      </c>
      <c r="L157" s="50">
        <f t="shared" ref="L157" si="52">O$9</f>
        <v>0</v>
      </c>
      <c r="M157" s="64">
        <f>D$9</f>
        <v>0</v>
      </c>
      <c r="V157" s="18" t="s">
        <v>7</v>
      </c>
    </row>
    <row r="158" spans="1:22" x14ac:dyDescent="0.2">
      <c r="B158" s="90">
        <v>8</v>
      </c>
      <c r="D158" s="50">
        <f>G$10</f>
        <v>0</v>
      </c>
      <c r="E158" s="50">
        <f t="shared" ref="E158" si="53">H$10</f>
        <v>1</v>
      </c>
      <c r="F158" s="50">
        <f t="shared" ref="F158" si="54">I$10</f>
        <v>0</v>
      </c>
      <c r="G158" s="50">
        <f t="shared" ref="G158" si="55">J$10</f>
        <v>0</v>
      </c>
      <c r="H158" s="50">
        <f t="shared" ref="H158" si="56">K$10</f>
        <v>0</v>
      </c>
      <c r="I158" s="68">
        <f>C$10</f>
        <v>1</v>
      </c>
      <c r="J158" s="50">
        <f t="shared" ref="J158" si="57">M$10</f>
        <v>0</v>
      </c>
      <c r="K158" s="50">
        <f t="shared" ref="K158" si="58">N$10</f>
        <v>0</v>
      </c>
      <c r="L158" s="50">
        <f t="shared" ref="L158" si="59">O$10</f>
        <v>0</v>
      </c>
      <c r="M158" s="64">
        <f>D$10</f>
        <v>1</v>
      </c>
      <c r="V158" s="18" t="s">
        <v>7</v>
      </c>
    </row>
    <row r="159" spans="1:22" x14ac:dyDescent="0.2">
      <c r="B159" s="90">
        <v>9</v>
      </c>
      <c r="D159" s="50">
        <f>G$11</f>
        <v>0</v>
      </c>
      <c r="E159" s="50">
        <f t="shared" ref="E159" si="60">H$11</f>
        <v>0</v>
      </c>
      <c r="F159" s="50">
        <f t="shared" ref="F159" si="61">I$11</f>
        <v>1</v>
      </c>
      <c r="G159" s="50">
        <f t="shared" ref="G159" si="62">J$11</f>
        <v>0</v>
      </c>
      <c r="H159" s="50">
        <f t="shared" ref="H159" si="63">K$11</f>
        <v>0</v>
      </c>
      <c r="I159" s="68">
        <f>C$11</f>
        <v>1</v>
      </c>
      <c r="J159" s="50">
        <f t="shared" ref="J159" si="64">M$11</f>
        <v>0</v>
      </c>
      <c r="K159" s="50">
        <f t="shared" ref="K159" si="65">N$11</f>
        <v>0</v>
      </c>
      <c r="L159" s="50">
        <f t="shared" ref="L159" si="66">O$11</f>
        <v>0</v>
      </c>
      <c r="M159" s="64">
        <f>D$11</f>
        <v>0</v>
      </c>
      <c r="V159" s="18" t="s">
        <v>7</v>
      </c>
    </row>
    <row r="160" spans="1:22" x14ac:dyDescent="0.2">
      <c r="B160" s="90">
        <v>10</v>
      </c>
      <c r="D160" s="50">
        <f>G$12</f>
        <v>0</v>
      </c>
      <c r="E160" s="50">
        <f t="shared" ref="E160" si="67">H$12</f>
        <v>0</v>
      </c>
      <c r="F160" s="50">
        <f t="shared" ref="F160" si="68">I$12</f>
        <v>0</v>
      </c>
      <c r="G160" s="50">
        <f t="shared" ref="G160" si="69">J$12</f>
        <v>1</v>
      </c>
      <c r="H160" s="50">
        <f t="shared" ref="H160" si="70">K$12</f>
        <v>0</v>
      </c>
      <c r="I160" s="68">
        <f>C$12</f>
        <v>0</v>
      </c>
      <c r="J160" s="50">
        <f t="shared" ref="J160" si="71">M$12</f>
        <v>0</v>
      </c>
      <c r="K160" s="50">
        <f t="shared" ref="K160" si="72">N$12</f>
        <v>0</v>
      </c>
      <c r="L160" s="50">
        <f t="shared" ref="L160" si="73">O$12</f>
        <v>0</v>
      </c>
      <c r="M160" s="64">
        <f>D$12</f>
        <v>1</v>
      </c>
      <c r="V160" s="18" t="s">
        <v>7</v>
      </c>
    </row>
    <row r="161" spans="2:22" x14ac:dyDescent="0.2">
      <c r="B161" s="90">
        <v>11</v>
      </c>
      <c r="D161" s="50">
        <f>G$13</f>
        <v>0</v>
      </c>
      <c r="E161" s="50">
        <f t="shared" ref="E161" si="74">H$13</f>
        <v>0</v>
      </c>
      <c r="F161" s="50">
        <f t="shared" ref="F161" si="75">I$13</f>
        <v>0</v>
      </c>
      <c r="G161" s="50">
        <f t="shared" ref="G161" si="76">J$13</f>
        <v>0</v>
      </c>
      <c r="H161" s="50">
        <f t="shared" ref="H161" si="77">K$13</f>
        <v>1</v>
      </c>
      <c r="I161" s="68">
        <f>C$13</f>
        <v>0</v>
      </c>
      <c r="J161" s="50">
        <f t="shared" ref="J161" si="78">M$13</f>
        <v>0</v>
      </c>
      <c r="K161" s="50">
        <f t="shared" ref="K161" si="79">N$13</f>
        <v>0</v>
      </c>
      <c r="L161" s="50">
        <f t="shared" ref="L161" si="80">O$13</f>
        <v>0</v>
      </c>
      <c r="M161" s="64">
        <f>D$13</f>
        <v>0</v>
      </c>
      <c r="V161" s="18" t="s">
        <v>7</v>
      </c>
    </row>
    <row r="162" spans="2:22" x14ac:dyDescent="0.2">
      <c r="B162" s="90">
        <v>3</v>
      </c>
      <c r="D162" s="50">
        <f>G$14</f>
        <v>0</v>
      </c>
      <c r="E162" s="50">
        <f t="shared" ref="E162" si="81">H$14</f>
        <v>0</v>
      </c>
      <c r="F162" s="50">
        <f t="shared" ref="F162" si="82">I$14</f>
        <v>0</v>
      </c>
      <c r="G162" s="50">
        <f t="shared" ref="G162" si="83">J$14</f>
        <v>0</v>
      </c>
      <c r="H162" s="50">
        <f t="shared" ref="H162" si="84">K$14</f>
        <v>0</v>
      </c>
      <c r="I162" s="68">
        <f>C$14</f>
        <v>6</v>
      </c>
      <c r="J162" s="50">
        <f t="shared" ref="J162" si="85">M$14</f>
        <v>0</v>
      </c>
      <c r="K162" s="50">
        <f t="shared" ref="K162" si="86">N$14</f>
        <v>0</v>
      </c>
      <c r="L162" s="50">
        <f t="shared" ref="L162" si="87">O$14</f>
        <v>0</v>
      </c>
      <c r="M162" s="64">
        <f>D$14</f>
        <v>-5</v>
      </c>
      <c r="V162" s="18" t="s">
        <v>7</v>
      </c>
    </row>
    <row r="163" spans="2:22" x14ac:dyDescent="0.2">
      <c r="B163" s="90">
        <v>13</v>
      </c>
      <c r="D163" s="50">
        <f>G$15</f>
        <v>0</v>
      </c>
      <c r="E163" s="50">
        <f t="shared" ref="E163" si="88">H$15</f>
        <v>0</v>
      </c>
      <c r="F163" s="50">
        <f t="shared" ref="F163" si="89">I$15</f>
        <v>0</v>
      </c>
      <c r="G163" s="50">
        <f t="shared" ref="G163" si="90">J$15</f>
        <v>0</v>
      </c>
      <c r="H163" s="50">
        <f t="shared" ref="H163" si="91">K$15</f>
        <v>0</v>
      </c>
      <c r="I163" s="68">
        <f>C$15</f>
        <v>0</v>
      </c>
      <c r="J163" s="50">
        <f t="shared" ref="J163" si="92">M$15</f>
        <v>1</v>
      </c>
      <c r="K163" s="50">
        <f t="shared" ref="K163" si="93">N$15</f>
        <v>0</v>
      </c>
      <c r="L163" s="50">
        <f t="shared" ref="L163" si="94">O$15</f>
        <v>0</v>
      </c>
      <c r="M163" s="64">
        <f>D$15</f>
        <v>0</v>
      </c>
      <c r="V163" s="18" t="s">
        <v>7</v>
      </c>
    </row>
    <row r="164" spans="2:22" x14ac:dyDescent="0.2">
      <c r="B164" s="90">
        <v>14</v>
      </c>
      <c r="D164" s="50">
        <f>G$16</f>
        <v>0</v>
      </c>
      <c r="E164" s="50">
        <f t="shared" ref="E164" si="95">H$16</f>
        <v>0</v>
      </c>
      <c r="F164" s="50">
        <f t="shared" ref="F164" si="96">I$16</f>
        <v>0</v>
      </c>
      <c r="G164" s="50">
        <f t="shared" ref="G164" si="97">J$16</f>
        <v>0</v>
      </c>
      <c r="H164" s="50">
        <f t="shared" ref="H164" si="98">K$16</f>
        <v>0</v>
      </c>
      <c r="I164" s="68">
        <f>C$16</f>
        <v>2</v>
      </c>
      <c r="J164" s="50">
        <f t="shared" ref="J164" si="99">M$16</f>
        <v>0</v>
      </c>
      <c r="K164" s="50">
        <f t="shared" ref="K164" si="100">N$16</f>
        <v>1</v>
      </c>
      <c r="L164" s="50">
        <f t="shared" ref="L164" si="101">O$16</f>
        <v>0</v>
      </c>
      <c r="M164" s="64">
        <f>D$16</f>
        <v>-8</v>
      </c>
      <c r="V164" s="18" t="s">
        <v>7</v>
      </c>
    </row>
    <row r="165" spans="2:22" x14ac:dyDescent="0.2">
      <c r="B165" s="90">
        <v>15</v>
      </c>
      <c r="D165" s="50">
        <f>G$17</f>
        <v>0</v>
      </c>
      <c r="E165" s="50">
        <f t="shared" ref="E165" si="102">H$17</f>
        <v>0</v>
      </c>
      <c r="F165" s="50">
        <f t="shared" ref="F165" si="103">I$17</f>
        <v>0</v>
      </c>
      <c r="G165" s="50">
        <f t="shared" ref="G165" si="104">J$17</f>
        <v>0</v>
      </c>
      <c r="H165" s="50">
        <f t="shared" ref="H165" si="105">K$17</f>
        <v>0</v>
      </c>
      <c r="I165" s="68">
        <f>C$17</f>
        <v>0</v>
      </c>
      <c r="J165" s="50">
        <f t="shared" ref="J165" si="106">M$17</f>
        <v>0</v>
      </c>
      <c r="K165" s="50">
        <f t="shared" ref="K165" si="107">N$17</f>
        <v>0</v>
      </c>
      <c r="L165" s="50">
        <f t="shared" ref="L165" si="108">O$17</f>
        <v>1</v>
      </c>
      <c r="M165" s="64">
        <f>D$17</f>
        <v>0</v>
      </c>
      <c r="V165" s="18" t="s">
        <v>7</v>
      </c>
    </row>
    <row r="166" spans="2:22" x14ac:dyDescent="0.2">
      <c r="B166" s="90">
        <v>4</v>
      </c>
      <c r="D166" s="50">
        <f>G$18</f>
        <v>0</v>
      </c>
      <c r="E166" s="50">
        <f t="shared" ref="E166" si="109">H$18</f>
        <v>0</v>
      </c>
      <c r="F166" s="50">
        <f t="shared" ref="F166" si="110">I$18</f>
        <v>0</v>
      </c>
      <c r="G166" s="50">
        <f t="shared" ref="G166" si="111">J$18</f>
        <v>0</v>
      </c>
      <c r="H166" s="50">
        <f t="shared" ref="H166" si="112">K$18</f>
        <v>0</v>
      </c>
      <c r="I166" s="68">
        <f>C$18</f>
        <v>1</v>
      </c>
      <c r="J166" s="50">
        <f t="shared" ref="J166" si="113">M$18</f>
        <v>0</v>
      </c>
      <c r="K166" s="50">
        <f t="shared" ref="K166" si="114">N$18</f>
        <v>0</v>
      </c>
      <c r="L166" s="50">
        <f t="shared" ref="L166" si="115">O$18</f>
        <v>0</v>
      </c>
      <c r="M166" s="64">
        <f>D$18</f>
        <v>1</v>
      </c>
      <c r="V166" s="18" t="s">
        <v>7</v>
      </c>
    </row>
    <row r="167" spans="2:22" x14ac:dyDescent="0.2">
      <c r="V167" s="18" t="s">
        <v>7</v>
      </c>
    </row>
    <row r="168" spans="2:22" ht="15.75" x14ac:dyDescent="0.2">
      <c r="C168" s="51" t="s">
        <v>104</v>
      </c>
      <c r="D168" s="13">
        <f t="array" ref="D168:M177">MINVERSE(D157:M166)</f>
        <v>1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V168" s="18" t="s">
        <v>7</v>
      </c>
    </row>
    <row r="169" spans="2:22" x14ac:dyDescent="0.2">
      <c r="D169" s="13">
        <v>0</v>
      </c>
      <c r="E169" s="13">
        <v>1</v>
      </c>
      <c r="F169" s="13">
        <v>0</v>
      </c>
      <c r="G169" s="13">
        <v>0</v>
      </c>
      <c r="H169" s="13">
        <v>0</v>
      </c>
      <c r="I169" s="13">
        <v>1.3877787807814457E-17</v>
      </c>
      <c r="J169" s="13">
        <v>0</v>
      </c>
      <c r="K169" s="13">
        <v>0</v>
      </c>
      <c r="L169" s="13">
        <v>0</v>
      </c>
      <c r="M169" s="13">
        <v>-1</v>
      </c>
      <c r="V169" s="18" t="s">
        <v>7</v>
      </c>
    </row>
    <row r="170" spans="2:22" x14ac:dyDescent="0.2">
      <c r="D170" s="13">
        <v>0</v>
      </c>
      <c r="E170" s="13">
        <v>0</v>
      </c>
      <c r="F170" s="13">
        <v>1</v>
      </c>
      <c r="G170" s="13">
        <v>0</v>
      </c>
      <c r="H170" s="13">
        <v>0</v>
      </c>
      <c r="I170" s="13">
        <v>-9.0909090909090898E-2</v>
      </c>
      <c r="J170" s="13">
        <v>0</v>
      </c>
      <c r="K170" s="13">
        <v>0</v>
      </c>
      <c r="L170" s="13">
        <v>0</v>
      </c>
      <c r="M170" s="13">
        <v>-0.45454545454545459</v>
      </c>
      <c r="V170" s="18" t="s">
        <v>7</v>
      </c>
    </row>
    <row r="171" spans="2:22" x14ac:dyDescent="0.2">
      <c r="D171" s="13">
        <v>0</v>
      </c>
      <c r="E171" s="13">
        <v>0</v>
      </c>
      <c r="F171" s="13">
        <v>0</v>
      </c>
      <c r="G171" s="13">
        <v>1</v>
      </c>
      <c r="H171" s="13">
        <v>0</v>
      </c>
      <c r="I171" s="13">
        <v>9.0909090909090912E-2</v>
      </c>
      <c r="J171" s="13">
        <v>0</v>
      </c>
      <c r="K171" s="13">
        <v>0</v>
      </c>
      <c r="L171" s="13">
        <v>0</v>
      </c>
      <c r="M171" s="13">
        <v>-0.54545454545454553</v>
      </c>
      <c r="V171" s="18" t="s">
        <v>7</v>
      </c>
    </row>
    <row r="172" spans="2:22" x14ac:dyDescent="0.2">
      <c r="D172" s="13">
        <v>0</v>
      </c>
      <c r="E172" s="13">
        <v>0</v>
      </c>
      <c r="F172" s="13">
        <v>0</v>
      </c>
      <c r="G172" s="13">
        <v>0</v>
      </c>
      <c r="H172" s="13">
        <v>1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V172" s="18" t="s">
        <v>7</v>
      </c>
    </row>
    <row r="173" spans="2:22" x14ac:dyDescent="0.2"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9.0909090909090898E-2</v>
      </c>
      <c r="J173" s="13">
        <v>0</v>
      </c>
      <c r="K173" s="13">
        <v>0</v>
      </c>
      <c r="L173" s="13">
        <v>0</v>
      </c>
      <c r="M173" s="13">
        <v>0.45454545454545459</v>
      </c>
      <c r="V173" s="18" t="s">
        <v>7</v>
      </c>
    </row>
    <row r="174" spans="2:22" x14ac:dyDescent="0.2"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1</v>
      </c>
      <c r="K174" s="13">
        <v>0</v>
      </c>
      <c r="L174" s="13">
        <v>0</v>
      </c>
      <c r="M174" s="13">
        <v>0</v>
      </c>
      <c r="V174" s="18" t="s">
        <v>7</v>
      </c>
    </row>
    <row r="175" spans="2:22" x14ac:dyDescent="0.2"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-0.90909090909090917</v>
      </c>
      <c r="J175" s="13">
        <v>0</v>
      </c>
      <c r="K175" s="13">
        <v>1</v>
      </c>
      <c r="L175" s="13">
        <v>0</v>
      </c>
      <c r="M175" s="13">
        <v>3.4545454545454555</v>
      </c>
      <c r="V175" s="18" t="s">
        <v>7</v>
      </c>
    </row>
    <row r="176" spans="2:22" x14ac:dyDescent="0.2"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1</v>
      </c>
      <c r="M176" s="13">
        <v>0</v>
      </c>
      <c r="V176" s="18" t="s">
        <v>7</v>
      </c>
    </row>
    <row r="177" spans="1:22" x14ac:dyDescent="0.2"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-9.0909090909090912E-2</v>
      </c>
      <c r="J177" s="13">
        <v>0</v>
      </c>
      <c r="K177" s="13">
        <v>0</v>
      </c>
      <c r="L177" s="13">
        <v>0</v>
      </c>
      <c r="M177" s="13">
        <v>0.54545454545454553</v>
      </c>
      <c r="V177" s="18" t="s">
        <v>7</v>
      </c>
    </row>
    <row r="178" spans="1:22" ht="16.5" x14ac:dyDescent="0.25">
      <c r="A178" s="65" t="s">
        <v>132</v>
      </c>
      <c r="V178" s="18" t="s">
        <v>7</v>
      </c>
    </row>
    <row r="179" spans="1:22" x14ac:dyDescent="0.2">
      <c r="A179"/>
      <c r="B179" s="52">
        <f t="array" ref="B179:B188">MMULT(D89:M98,M157:M166)</f>
        <v>0</v>
      </c>
      <c r="C179" s="51" t="s">
        <v>115</v>
      </c>
      <c r="D179" s="55">
        <v>1</v>
      </c>
      <c r="E179" s="55">
        <v>0</v>
      </c>
      <c r="F179" s="55">
        <v>0</v>
      </c>
      <c r="G179" s="55">
        <v>0</v>
      </c>
      <c r="H179" s="55">
        <v>0</v>
      </c>
      <c r="I179" s="55">
        <v>0</v>
      </c>
      <c r="J179" s="55">
        <v>0</v>
      </c>
      <c r="K179" s="55">
        <v>0</v>
      </c>
      <c r="L179" s="55">
        <v>0</v>
      </c>
      <c r="M179" s="13">
        <f t="shared" ref="M179:M186" si="116">-B179/$B$188</f>
        <v>0</v>
      </c>
      <c r="V179" s="18" t="s">
        <v>7</v>
      </c>
    </row>
    <row r="180" spans="1:22" x14ac:dyDescent="0.2">
      <c r="B180" s="53">
        <v>1.8333333333333333</v>
      </c>
      <c r="D180" s="55">
        <v>0</v>
      </c>
      <c r="E180" s="55">
        <v>1</v>
      </c>
      <c r="F180" s="55">
        <v>0</v>
      </c>
      <c r="G180" s="55">
        <v>0</v>
      </c>
      <c r="H180" s="55">
        <v>0</v>
      </c>
      <c r="I180" s="55">
        <v>0</v>
      </c>
      <c r="J180" s="55">
        <v>0</v>
      </c>
      <c r="K180" s="55">
        <v>0</v>
      </c>
      <c r="L180" s="55">
        <v>0</v>
      </c>
      <c r="M180" s="13">
        <f t="shared" si="116"/>
        <v>-1</v>
      </c>
      <c r="V180" s="18" t="s">
        <v>7</v>
      </c>
    </row>
    <row r="181" spans="1:22" x14ac:dyDescent="0.2">
      <c r="A181"/>
      <c r="B181" s="53">
        <v>0.83333333333333326</v>
      </c>
      <c r="D181" s="55">
        <v>0</v>
      </c>
      <c r="E181" s="55">
        <v>0</v>
      </c>
      <c r="F181" s="55">
        <v>1</v>
      </c>
      <c r="G181" s="55">
        <v>0</v>
      </c>
      <c r="H181" s="55">
        <v>0</v>
      </c>
      <c r="I181" s="55">
        <v>0</v>
      </c>
      <c r="J181" s="55">
        <v>0</v>
      </c>
      <c r="K181" s="55">
        <v>0</v>
      </c>
      <c r="L181" s="55">
        <v>0</v>
      </c>
      <c r="M181" s="13">
        <f t="shared" si="116"/>
        <v>-0.45454545454545453</v>
      </c>
      <c r="V181" s="18" t="s">
        <v>7</v>
      </c>
    </row>
    <row r="182" spans="1:22" x14ac:dyDescent="0.2">
      <c r="A182"/>
      <c r="B182" s="53">
        <v>1</v>
      </c>
      <c r="D182" s="55">
        <v>0</v>
      </c>
      <c r="E182" s="55">
        <v>0</v>
      </c>
      <c r="F182" s="55">
        <v>0</v>
      </c>
      <c r="G182" s="55">
        <v>1</v>
      </c>
      <c r="H182" s="55">
        <v>0</v>
      </c>
      <c r="I182" s="55">
        <v>0</v>
      </c>
      <c r="J182" s="55">
        <v>0</v>
      </c>
      <c r="K182" s="55">
        <v>0</v>
      </c>
      <c r="L182" s="55">
        <v>0</v>
      </c>
      <c r="M182" s="13">
        <f t="shared" si="116"/>
        <v>-0.54545454545454553</v>
      </c>
      <c r="V182" s="18" t="s">
        <v>7</v>
      </c>
    </row>
    <row r="183" spans="1:22" x14ac:dyDescent="0.2">
      <c r="A183"/>
      <c r="B183" s="53">
        <v>0</v>
      </c>
      <c r="D183" s="55">
        <v>0</v>
      </c>
      <c r="E183" s="55">
        <v>0</v>
      </c>
      <c r="F183" s="55">
        <v>0</v>
      </c>
      <c r="G183" s="55">
        <v>0</v>
      </c>
      <c r="H183" s="55">
        <v>1</v>
      </c>
      <c r="I183" s="55">
        <v>0</v>
      </c>
      <c r="J183" s="55">
        <v>0</v>
      </c>
      <c r="K183" s="55">
        <v>0</v>
      </c>
      <c r="L183" s="55">
        <v>0</v>
      </c>
      <c r="M183" s="13">
        <f t="shared" si="116"/>
        <v>0</v>
      </c>
      <c r="V183" s="18" t="s">
        <v>7</v>
      </c>
    </row>
    <row r="184" spans="1:22" x14ac:dyDescent="0.2">
      <c r="A184"/>
      <c r="B184" s="53">
        <v>-0.83333333333333326</v>
      </c>
      <c r="D184" s="55">
        <v>0</v>
      </c>
      <c r="E184" s="55">
        <v>0</v>
      </c>
      <c r="F184" s="55">
        <v>0</v>
      </c>
      <c r="G184" s="55">
        <v>0</v>
      </c>
      <c r="H184" s="55">
        <v>0</v>
      </c>
      <c r="I184" s="55">
        <v>1</v>
      </c>
      <c r="J184" s="55">
        <v>0</v>
      </c>
      <c r="K184" s="55">
        <v>0</v>
      </c>
      <c r="L184" s="55">
        <v>0</v>
      </c>
      <c r="M184" s="13">
        <f t="shared" si="116"/>
        <v>0.45454545454545453</v>
      </c>
      <c r="V184" s="18" t="s">
        <v>7</v>
      </c>
    </row>
    <row r="185" spans="1:22" x14ac:dyDescent="0.2">
      <c r="A185"/>
      <c r="B185" s="53">
        <v>0</v>
      </c>
      <c r="D185" s="55">
        <v>0</v>
      </c>
      <c r="E185" s="55">
        <v>0</v>
      </c>
      <c r="F185" s="55">
        <v>0</v>
      </c>
      <c r="G185" s="55">
        <v>0</v>
      </c>
      <c r="H185" s="55">
        <v>0</v>
      </c>
      <c r="I185" s="55">
        <v>0</v>
      </c>
      <c r="J185" s="55">
        <v>1</v>
      </c>
      <c r="K185" s="55">
        <v>0</v>
      </c>
      <c r="L185" s="55">
        <v>0</v>
      </c>
      <c r="M185" s="13">
        <f t="shared" si="116"/>
        <v>0</v>
      </c>
      <c r="V185" s="18" t="s">
        <v>7</v>
      </c>
    </row>
    <row r="186" spans="1:22" x14ac:dyDescent="0.2">
      <c r="A186"/>
      <c r="B186" s="53">
        <v>-6.3333333333333339</v>
      </c>
      <c r="D186" s="55">
        <v>0</v>
      </c>
      <c r="E186" s="55">
        <v>0</v>
      </c>
      <c r="F186" s="55">
        <v>0</v>
      </c>
      <c r="G186" s="55">
        <v>0</v>
      </c>
      <c r="H186" s="55">
        <v>0</v>
      </c>
      <c r="I186" s="55">
        <v>0</v>
      </c>
      <c r="J186" s="55">
        <v>0</v>
      </c>
      <c r="K186" s="55">
        <v>1</v>
      </c>
      <c r="L186" s="55">
        <v>0</v>
      </c>
      <c r="M186" s="13">
        <f t="shared" si="116"/>
        <v>3.454545454545455</v>
      </c>
      <c r="V186" s="18" t="s">
        <v>7</v>
      </c>
    </row>
    <row r="187" spans="1:22" x14ac:dyDescent="0.2">
      <c r="A187"/>
      <c r="B187" s="53">
        <v>0</v>
      </c>
      <c r="D187" s="55">
        <v>0</v>
      </c>
      <c r="E187" s="55">
        <v>0</v>
      </c>
      <c r="F187" s="55">
        <v>0</v>
      </c>
      <c r="G187" s="55">
        <v>0</v>
      </c>
      <c r="H187" s="55">
        <v>0</v>
      </c>
      <c r="I187" s="55">
        <v>0</v>
      </c>
      <c r="J187" s="55">
        <v>0</v>
      </c>
      <c r="K187" s="55">
        <v>0</v>
      </c>
      <c r="L187" s="55">
        <v>1</v>
      </c>
      <c r="M187" s="13">
        <f>-B187/$B$188</f>
        <v>0</v>
      </c>
      <c r="V187" s="18" t="s">
        <v>7</v>
      </c>
    </row>
    <row r="188" spans="1:22" x14ac:dyDescent="0.2">
      <c r="A188"/>
      <c r="B188" s="54">
        <v>1.8333333333333333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13">
        <f>1/$B$188</f>
        <v>0.54545454545454553</v>
      </c>
      <c r="V188" s="18" t="s">
        <v>7</v>
      </c>
    </row>
    <row r="189" spans="1:22" x14ac:dyDescent="0.2">
      <c r="V189" s="18" t="s">
        <v>7</v>
      </c>
    </row>
    <row r="190" spans="1:22" ht="16.5" x14ac:dyDescent="0.25">
      <c r="C190" s="51" t="s">
        <v>131</v>
      </c>
      <c r="D190" s="69">
        <f t="array" ref="D190:M199">MMULT(D179:M188,D89:M98)</f>
        <v>1</v>
      </c>
      <c r="E190" s="70">
        <v>0</v>
      </c>
      <c r="F190" s="70">
        <v>0</v>
      </c>
      <c r="G190" s="70">
        <v>0</v>
      </c>
      <c r="H190" s="70">
        <v>0</v>
      </c>
      <c r="I190" s="70">
        <v>0</v>
      </c>
      <c r="J190" s="70">
        <v>0</v>
      </c>
      <c r="K190" s="70">
        <v>0</v>
      </c>
      <c r="L190" s="70">
        <v>0</v>
      </c>
      <c r="M190" s="71">
        <v>0</v>
      </c>
      <c r="N190" t="s">
        <v>133</v>
      </c>
      <c r="V190" s="18" t="s">
        <v>7</v>
      </c>
    </row>
    <row r="191" spans="1:22" x14ac:dyDescent="0.2">
      <c r="D191" s="72">
        <v>0</v>
      </c>
      <c r="E191" s="41">
        <v>1</v>
      </c>
      <c r="F191" s="41">
        <v>0</v>
      </c>
      <c r="G191" s="41">
        <v>0</v>
      </c>
      <c r="H191" s="41">
        <v>0</v>
      </c>
      <c r="I191" s="41">
        <v>0</v>
      </c>
      <c r="J191" s="41">
        <v>0</v>
      </c>
      <c r="K191" s="41">
        <v>0</v>
      </c>
      <c r="L191" s="41">
        <v>0</v>
      </c>
      <c r="M191" s="73">
        <v>-1</v>
      </c>
      <c r="V191" s="18" t="s">
        <v>7</v>
      </c>
    </row>
    <row r="192" spans="1:22" x14ac:dyDescent="0.2">
      <c r="D192" s="72">
        <v>0</v>
      </c>
      <c r="E192" s="41">
        <v>0</v>
      </c>
      <c r="F192" s="41">
        <v>1</v>
      </c>
      <c r="G192" s="41">
        <v>0</v>
      </c>
      <c r="H192" s="41">
        <v>0</v>
      </c>
      <c r="I192" s="41">
        <v>-9.0909090909090912E-2</v>
      </c>
      <c r="J192" s="41">
        <v>0</v>
      </c>
      <c r="K192" s="41">
        <v>0</v>
      </c>
      <c r="L192" s="41">
        <v>0</v>
      </c>
      <c r="M192" s="73">
        <v>-0.45454545454545453</v>
      </c>
      <c r="V192" s="18" t="s">
        <v>7</v>
      </c>
    </row>
    <row r="193" spans="1:22" x14ac:dyDescent="0.2">
      <c r="D193" s="72">
        <v>0</v>
      </c>
      <c r="E193" s="41">
        <v>0</v>
      </c>
      <c r="F193" s="41">
        <v>0</v>
      </c>
      <c r="G193" s="41">
        <v>1</v>
      </c>
      <c r="H193" s="41">
        <v>0</v>
      </c>
      <c r="I193" s="41">
        <v>9.0909090909090912E-2</v>
      </c>
      <c r="J193" s="41">
        <v>0</v>
      </c>
      <c r="K193" s="41">
        <v>0</v>
      </c>
      <c r="L193" s="41">
        <v>0</v>
      </c>
      <c r="M193" s="73">
        <v>-0.54545454545454553</v>
      </c>
      <c r="V193" s="18" t="s">
        <v>7</v>
      </c>
    </row>
    <row r="194" spans="1:22" x14ac:dyDescent="0.2">
      <c r="D194" s="72">
        <v>0</v>
      </c>
      <c r="E194" s="41">
        <v>0</v>
      </c>
      <c r="F194" s="41">
        <v>0</v>
      </c>
      <c r="G194" s="41">
        <v>0</v>
      </c>
      <c r="H194" s="41">
        <v>1</v>
      </c>
      <c r="I194" s="41">
        <v>0</v>
      </c>
      <c r="J194" s="41">
        <v>0</v>
      </c>
      <c r="K194" s="41">
        <v>0</v>
      </c>
      <c r="L194" s="41">
        <v>0</v>
      </c>
      <c r="M194" s="73">
        <v>0</v>
      </c>
      <c r="V194" s="18" t="s">
        <v>7</v>
      </c>
    </row>
    <row r="195" spans="1:22" x14ac:dyDescent="0.2">
      <c r="D195" s="72">
        <v>0</v>
      </c>
      <c r="E195" s="41">
        <v>0</v>
      </c>
      <c r="F195" s="41">
        <v>0</v>
      </c>
      <c r="G195" s="41">
        <v>0</v>
      </c>
      <c r="H195" s="41">
        <v>0</v>
      </c>
      <c r="I195" s="41">
        <v>9.0909090909090912E-2</v>
      </c>
      <c r="J195" s="41">
        <v>0</v>
      </c>
      <c r="K195" s="41">
        <v>0</v>
      </c>
      <c r="L195" s="41">
        <v>0</v>
      </c>
      <c r="M195" s="73">
        <v>0.45454545454545453</v>
      </c>
      <c r="V195" s="18" t="s">
        <v>7</v>
      </c>
    </row>
    <row r="196" spans="1:22" x14ac:dyDescent="0.2">
      <c r="D196" s="72">
        <v>0</v>
      </c>
      <c r="E196" s="41">
        <v>0</v>
      </c>
      <c r="F196" s="41">
        <v>0</v>
      </c>
      <c r="G196" s="41">
        <v>0</v>
      </c>
      <c r="H196" s="41">
        <v>0</v>
      </c>
      <c r="I196" s="41">
        <v>0</v>
      </c>
      <c r="J196" s="41">
        <v>1</v>
      </c>
      <c r="K196" s="41">
        <v>0</v>
      </c>
      <c r="L196" s="41">
        <v>0</v>
      </c>
      <c r="M196" s="73">
        <v>0</v>
      </c>
      <c r="V196" s="18" t="s">
        <v>7</v>
      </c>
    </row>
    <row r="197" spans="1:22" x14ac:dyDescent="0.2">
      <c r="D197" s="72">
        <v>0</v>
      </c>
      <c r="E197" s="41">
        <v>0</v>
      </c>
      <c r="F197" s="41">
        <v>0</v>
      </c>
      <c r="G197" s="41">
        <v>0</v>
      </c>
      <c r="H197" s="41">
        <v>0</v>
      </c>
      <c r="I197" s="41">
        <v>-0.90909090909090917</v>
      </c>
      <c r="J197" s="41">
        <v>0</v>
      </c>
      <c r="K197" s="41">
        <v>1</v>
      </c>
      <c r="L197" s="41">
        <v>0</v>
      </c>
      <c r="M197" s="73">
        <v>3.454545454545455</v>
      </c>
      <c r="V197" s="18" t="s">
        <v>7</v>
      </c>
    </row>
    <row r="198" spans="1:22" x14ac:dyDescent="0.2">
      <c r="D198" s="72">
        <v>0</v>
      </c>
      <c r="E198" s="41">
        <v>0</v>
      </c>
      <c r="F198" s="41">
        <v>0</v>
      </c>
      <c r="G198" s="41">
        <v>0</v>
      </c>
      <c r="H198" s="41">
        <v>0</v>
      </c>
      <c r="I198" s="41">
        <v>0</v>
      </c>
      <c r="J198" s="41">
        <v>0</v>
      </c>
      <c r="K198" s="41">
        <v>0</v>
      </c>
      <c r="L198" s="41">
        <v>1</v>
      </c>
      <c r="M198" s="73">
        <v>0</v>
      </c>
      <c r="V198" s="18" t="s">
        <v>7</v>
      </c>
    </row>
    <row r="199" spans="1:22" x14ac:dyDescent="0.2">
      <c r="D199" s="74">
        <v>0</v>
      </c>
      <c r="E199" s="75">
        <v>0</v>
      </c>
      <c r="F199" s="75">
        <v>0</v>
      </c>
      <c r="G199" s="75">
        <v>0</v>
      </c>
      <c r="H199" s="75">
        <v>0</v>
      </c>
      <c r="I199" s="75">
        <v>-9.0909090909090912E-2</v>
      </c>
      <c r="J199" s="75">
        <v>0</v>
      </c>
      <c r="K199" s="75">
        <v>0</v>
      </c>
      <c r="L199" s="75">
        <v>0</v>
      </c>
      <c r="M199" s="76">
        <v>0.54545454545454553</v>
      </c>
      <c r="V199" s="18" t="s">
        <v>7</v>
      </c>
    </row>
    <row r="200" spans="1:22" x14ac:dyDescent="0.2">
      <c r="V200" s="18" t="s">
        <v>7</v>
      </c>
    </row>
    <row r="201" spans="1:22" ht="20.25" x14ac:dyDescent="0.35">
      <c r="A201" s="65" t="s">
        <v>105</v>
      </c>
      <c r="D201" s="42" t="s">
        <v>85</v>
      </c>
      <c r="E201" s="43" t="s">
        <v>86</v>
      </c>
      <c r="F201" s="43" t="s">
        <v>96</v>
      </c>
      <c r="G201" s="43" t="s">
        <v>100</v>
      </c>
      <c r="H201" s="43" t="s">
        <v>89</v>
      </c>
      <c r="I201" s="44" t="s">
        <v>90</v>
      </c>
      <c r="L201" s="42" t="s">
        <v>91</v>
      </c>
      <c r="M201" s="43" t="s">
        <v>92</v>
      </c>
      <c r="N201" s="43" t="s">
        <v>93</v>
      </c>
      <c r="O201" s="43" t="s">
        <v>94</v>
      </c>
      <c r="P201" s="43" t="s">
        <v>95</v>
      </c>
      <c r="Q201" s="43" t="s">
        <v>87</v>
      </c>
      <c r="R201" s="43" t="s">
        <v>97</v>
      </c>
      <c r="S201" s="43" t="s">
        <v>98</v>
      </c>
      <c r="T201" s="43" t="s">
        <v>99</v>
      </c>
      <c r="U201" s="44" t="s">
        <v>88</v>
      </c>
      <c r="V201" s="18" t="s">
        <v>7</v>
      </c>
    </row>
    <row r="202" spans="1:22" ht="14.25" x14ac:dyDescent="0.25">
      <c r="B202" s="52">
        <f t="array" ref="B202:B211">MMULT(D168:M177,$R$9:$R$18)</f>
        <v>100</v>
      </c>
      <c r="C202" s="51" t="s">
        <v>106</v>
      </c>
      <c r="D202" s="67">
        <f>A$9</f>
        <v>1</v>
      </c>
      <c r="E202" s="55">
        <f>B$9</f>
        <v>1</v>
      </c>
      <c r="F202" s="77">
        <f>L$9</f>
        <v>0</v>
      </c>
      <c r="G202" s="77">
        <f>P$9</f>
        <v>0</v>
      </c>
      <c r="H202" s="55">
        <f t="shared" ref="H202" si="117">E$9</f>
        <v>0</v>
      </c>
      <c r="I202" s="55">
        <f t="shared" ref="I202" si="118">F$9</f>
        <v>0</v>
      </c>
      <c r="K202" s="51" t="s">
        <v>107</v>
      </c>
      <c r="L202" s="55">
        <f>G$6</f>
        <v>0</v>
      </c>
      <c r="M202" s="55">
        <f t="shared" ref="M202" si="119">H$6</f>
        <v>0</v>
      </c>
      <c r="N202" s="55">
        <f t="shared" ref="N202" si="120">I$6</f>
        <v>0</v>
      </c>
      <c r="O202" s="55">
        <f t="shared" ref="O202" si="121">J$6</f>
        <v>0</v>
      </c>
      <c r="P202" s="55">
        <f t="shared" ref="P202" si="122">K$6</f>
        <v>0</v>
      </c>
      <c r="Q202" s="55">
        <f>C$6</f>
        <v>106</v>
      </c>
      <c r="R202" s="55">
        <f t="shared" ref="R202" si="123">M$6</f>
        <v>0</v>
      </c>
      <c r="S202" s="55">
        <f t="shared" ref="S202" si="124">N$6</f>
        <v>0</v>
      </c>
      <c r="T202" s="55">
        <f t="shared" ref="T202" si="125">O$6</f>
        <v>0</v>
      </c>
      <c r="U202" s="55">
        <f>D$6</f>
        <v>99</v>
      </c>
      <c r="V202" s="18" t="s">
        <v>7</v>
      </c>
    </row>
    <row r="203" spans="1:22" ht="14.25" x14ac:dyDescent="0.25">
      <c r="B203" s="53">
        <v>15</v>
      </c>
      <c r="D203" s="67">
        <f>A$10</f>
        <v>0</v>
      </c>
      <c r="E203" s="55">
        <f>B$10</f>
        <v>0</v>
      </c>
      <c r="F203" s="77">
        <f>L$10</f>
        <v>0</v>
      </c>
      <c r="G203" s="77">
        <f>P$10</f>
        <v>0</v>
      </c>
      <c r="H203" s="55">
        <f t="shared" ref="H203" si="126">E$10</f>
        <v>0</v>
      </c>
      <c r="I203" s="55">
        <f t="shared" ref="I203" si="127">F$10</f>
        <v>0</v>
      </c>
      <c r="K203" s="51" t="s">
        <v>108</v>
      </c>
      <c r="L203" s="57">
        <f>MMULT(L202:U202,B202:B211)+$R$7</f>
        <v>-4989.090909090909</v>
      </c>
      <c r="V203" s="18" t="s">
        <v>7</v>
      </c>
    </row>
    <row r="204" spans="1:22" x14ac:dyDescent="0.2">
      <c r="B204" s="53">
        <v>37.727272727272727</v>
      </c>
      <c r="D204" s="67">
        <f>A$11</f>
        <v>1</v>
      </c>
      <c r="E204" s="55">
        <f>B$11</f>
        <v>0</v>
      </c>
      <c r="F204" s="77">
        <f>L$11</f>
        <v>0</v>
      </c>
      <c r="G204" s="77">
        <f>P$11</f>
        <v>0</v>
      </c>
      <c r="H204" s="55">
        <f t="shared" ref="H204" si="128">E$11</f>
        <v>0</v>
      </c>
      <c r="I204" s="55">
        <f t="shared" ref="I204" si="129">F$11</f>
        <v>0</v>
      </c>
      <c r="V204" s="18" t="s">
        <v>7</v>
      </c>
    </row>
    <row r="205" spans="1:22" ht="20.25" x14ac:dyDescent="0.35">
      <c r="B205" s="53">
        <v>57.272727272727273</v>
      </c>
      <c r="D205" s="67">
        <f>A$12</f>
        <v>0</v>
      </c>
      <c r="E205" s="55">
        <f>B$12</f>
        <v>1</v>
      </c>
      <c r="F205" s="77">
        <f>L$12</f>
        <v>0</v>
      </c>
      <c r="G205" s="77">
        <f>P$12</f>
        <v>0</v>
      </c>
      <c r="H205" s="55">
        <f t="shared" ref="H205" si="130">E$12</f>
        <v>0</v>
      </c>
      <c r="I205" s="55">
        <f t="shared" ref="I205" si="131">F$12</f>
        <v>0</v>
      </c>
      <c r="L205" s="42" t="s">
        <v>85</v>
      </c>
      <c r="M205" s="43" t="s">
        <v>86</v>
      </c>
      <c r="N205" s="43" t="s">
        <v>96</v>
      </c>
      <c r="O205" s="43" t="s">
        <v>100</v>
      </c>
      <c r="P205" s="43" t="s">
        <v>89</v>
      </c>
      <c r="Q205" s="44" t="s">
        <v>90</v>
      </c>
      <c r="V205" s="18" t="s">
        <v>7</v>
      </c>
    </row>
    <row r="206" spans="1:22" ht="14.25" x14ac:dyDescent="0.25">
      <c r="B206" s="53">
        <v>0</v>
      </c>
      <c r="D206" s="67">
        <f>A$13</f>
        <v>1</v>
      </c>
      <c r="E206" s="55">
        <f>B$13</f>
        <v>-10</v>
      </c>
      <c r="F206" s="77">
        <f>L$13</f>
        <v>0</v>
      </c>
      <c r="G206" s="77">
        <f>P$13</f>
        <v>0</v>
      </c>
      <c r="H206" s="55">
        <f t="shared" ref="H206" si="132">E$13</f>
        <v>0</v>
      </c>
      <c r="I206" s="55">
        <f t="shared" ref="I206" si="133">F$13</f>
        <v>0</v>
      </c>
      <c r="K206" s="51" t="s">
        <v>109</v>
      </c>
      <c r="L206" s="55">
        <f>A$6</f>
        <v>104</v>
      </c>
      <c r="M206" s="55">
        <f t="shared" ref="M206" si="134">B$6</f>
        <v>97</v>
      </c>
      <c r="N206" s="55">
        <f>L$6</f>
        <v>0</v>
      </c>
      <c r="O206" s="55">
        <f>P$6</f>
        <v>0</v>
      </c>
      <c r="P206" s="55">
        <f t="shared" ref="P206" si="135">E$6</f>
        <v>-100</v>
      </c>
      <c r="Q206" s="55">
        <f t="shared" ref="Q206" si="136">F$6</f>
        <v>-100</v>
      </c>
      <c r="V206" s="18" t="s">
        <v>7</v>
      </c>
    </row>
    <row r="207" spans="1:22" x14ac:dyDescent="0.2">
      <c r="B207" s="53">
        <v>2.2727272727272729</v>
      </c>
      <c r="D207" s="67">
        <f>A$14</f>
        <v>0</v>
      </c>
      <c r="E207" s="55">
        <f>B$14</f>
        <v>0</v>
      </c>
      <c r="F207" s="77">
        <f>L$14</f>
        <v>1</v>
      </c>
      <c r="G207" s="77">
        <f>P$14</f>
        <v>0</v>
      </c>
      <c r="H207" s="55">
        <f t="shared" ref="H207" si="137">E$14</f>
        <v>0</v>
      </c>
      <c r="I207" s="55">
        <f t="shared" ref="I207" si="138">F$14</f>
        <v>0</v>
      </c>
      <c r="V207" s="18" t="s">
        <v>7</v>
      </c>
    </row>
    <row r="208" spans="1:22" x14ac:dyDescent="0.2">
      <c r="B208" s="53">
        <v>0</v>
      </c>
      <c r="D208" s="67">
        <f>A$15</f>
        <v>2</v>
      </c>
      <c r="E208" s="55">
        <f>B$15</f>
        <v>-8</v>
      </c>
      <c r="F208" s="77">
        <f>L$15</f>
        <v>0</v>
      </c>
      <c r="G208" s="77">
        <f>P$15</f>
        <v>0</v>
      </c>
      <c r="H208" s="55">
        <f t="shared" ref="H208" si="139">E$15</f>
        <v>0</v>
      </c>
      <c r="I208" s="55">
        <f t="shared" ref="I208" si="140">F$15</f>
        <v>0</v>
      </c>
      <c r="V208" s="18" t="s">
        <v>7</v>
      </c>
    </row>
    <row r="209" spans="1:22" x14ac:dyDescent="0.2">
      <c r="B209" s="53">
        <v>17.272727272727277</v>
      </c>
      <c r="D209" s="67">
        <f>A$16</f>
        <v>0</v>
      </c>
      <c r="E209" s="55">
        <f>B$16</f>
        <v>0</v>
      </c>
      <c r="F209" s="77">
        <f>L$16</f>
        <v>0</v>
      </c>
      <c r="G209" s="77">
        <f>P$16</f>
        <v>0</v>
      </c>
      <c r="H209" s="55">
        <f t="shared" ref="H209" si="141">E$16</f>
        <v>0</v>
      </c>
      <c r="I209" s="55">
        <f t="shared" ref="I209" si="142">F$16</f>
        <v>0</v>
      </c>
      <c r="V209" s="18" t="s">
        <v>7</v>
      </c>
    </row>
    <row r="210" spans="1:22" x14ac:dyDescent="0.2">
      <c r="B210" s="53">
        <v>50</v>
      </c>
      <c r="D210" s="67">
        <f>A$17</f>
        <v>1</v>
      </c>
      <c r="E210" s="55">
        <f>B$17</f>
        <v>1</v>
      </c>
      <c r="F210" s="77">
        <f>L$17</f>
        <v>0</v>
      </c>
      <c r="G210" s="77">
        <f>P$17</f>
        <v>0</v>
      </c>
      <c r="H210" s="55">
        <f t="shared" ref="H210" si="143">E$17</f>
        <v>-1</v>
      </c>
      <c r="I210" s="55">
        <f t="shared" ref="I210" si="144">F$17</f>
        <v>0</v>
      </c>
      <c r="V210" s="18" t="s">
        <v>7</v>
      </c>
    </row>
    <row r="211" spans="1:22" x14ac:dyDescent="0.2">
      <c r="B211" s="54">
        <v>2.7272727272727275</v>
      </c>
      <c r="D211" s="67">
        <f>A$18</f>
        <v>0</v>
      </c>
      <c r="E211" s="55">
        <f>B$18</f>
        <v>0</v>
      </c>
      <c r="F211" s="77">
        <f>L$18</f>
        <v>0</v>
      </c>
      <c r="G211" s="77">
        <f>P$18</f>
        <v>1</v>
      </c>
      <c r="H211" s="55">
        <f t="shared" ref="H211" si="145">E$18</f>
        <v>0</v>
      </c>
      <c r="I211" s="55">
        <f t="shared" ref="I211" si="146">F$18</f>
        <v>-1</v>
      </c>
      <c r="V211" s="18" t="s">
        <v>7</v>
      </c>
    </row>
    <row r="212" spans="1:22" x14ac:dyDescent="0.2">
      <c r="A212"/>
      <c r="V212" s="18" t="s">
        <v>7</v>
      </c>
    </row>
    <row r="213" spans="1:22" ht="16.5" x14ac:dyDescent="0.25">
      <c r="A213"/>
      <c r="C213" s="51" t="s">
        <v>126</v>
      </c>
      <c r="D213" s="69">
        <f t="array" ref="D213:I222">MMULT(D168:M177,D202:I211)</f>
        <v>1</v>
      </c>
      <c r="E213" s="70">
        <v>1</v>
      </c>
      <c r="F213" s="70">
        <v>0</v>
      </c>
      <c r="G213" s="70">
        <v>0</v>
      </c>
      <c r="H213" s="70">
        <v>0</v>
      </c>
      <c r="I213" s="71">
        <v>0</v>
      </c>
      <c r="K213" s="51" t="s">
        <v>110</v>
      </c>
      <c r="L213" s="58">
        <f t="array" ref="L213:Q213">MMULT(L202:U202,D213:I222)</f>
        <v>0</v>
      </c>
      <c r="M213" s="59">
        <v>0</v>
      </c>
      <c r="N213" s="59">
        <v>0.63636363636363491</v>
      </c>
      <c r="O213" s="59">
        <v>102.18181818181819</v>
      </c>
      <c r="P213" s="59">
        <v>0</v>
      </c>
      <c r="Q213" s="60">
        <v>-102.18181818181819</v>
      </c>
      <c r="V213" s="18" t="s">
        <v>7</v>
      </c>
    </row>
    <row r="214" spans="1:22" ht="14.25" x14ac:dyDescent="0.25">
      <c r="D214" s="72">
        <v>0</v>
      </c>
      <c r="E214" s="41">
        <v>0</v>
      </c>
      <c r="F214" s="41">
        <v>1.3877787807814457E-17</v>
      </c>
      <c r="G214" s="41">
        <v>-1</v>
      </c>
      <c r="H214" s="41">
        <v>0</v>
      </c>
      <c r="I214" s="73">
        <v>1</v>
      </c>
      <c r="K214" s="51" t="s">
        <v>111</v>
      </c>
      <c r="L214" s="61">
        <f t="shared" ref="L214:Q214" si="147">L213-L206</f>
        <v>-104</v>
      </c>
      <c r="M214" s="13">
        <f t="shared" si="147"/>
        <v>-97</v>
      </c>
      <c r="N214" s="66">
        <f t="shared" si="147"/>
        <v>0.63636363636363491</v>
      </c>
      <c r="O214" s="66">
        <f t="shared" si="147"/>
        <v>102.18181818181819</v>
      </c>
      <c r="P214" s="13">
        <f t="shared" si="147"/>
        <v>100</v>
      </c>
      <c r="Q214" s="13">
        <f t="shared" si="147"/>
        <v>-2.181818181818187</v>
      </c>
      <c r="V214" s="18" t="s">
        <v>7</v>
      </c>
    </row>
    <row r="215" spans="1:22" x14ac:dyDescent="0.2">
      <c r="D215" s="72">
        <v>1</v>
      </c>
      <c r="E215" s="41">
        <v>0</v>
      </c>
      <c r="F215" s="41">
        <v>-9.0909090909090898E-2</v>
      </c>
      <c r="G215" s="41">
        <v>-0.45454545454545459</v>
      </c>
      <c r="H215" s="41">
        <v>0</v>
      </c>
      <c r="I215" s="73">
        <v>0.45454545454545459</v>
      </c>
      <c r="L215" s="56" t="s">
        <v>137</v>
      </c>
      <c r="V215" s="18" t="s">
        <v>7</v>
      </c>
    </row>
    <row r="216" spans="1:22" x14ac:dyDescent="0.2">
      <c r="D216" s="72">
        <v>0</v>
      </c>
      <c r="E216" s="41">
        <v>1</v>
      </c>
      <c r="F216" s="41">
        <v>9.0909090909090912E-2</v>
      </c>
      <c r="G216" s="41">
        <v>-0.54545454545454553</v>
      </c>
      <c r="H216" s="41">
        <v>0</v>
      </c>
      <c r="I216" s="73">
        <v>0.54545454545454553</v>
      </c>
      <c r="V216" s="18" t="s">
        <v>7</v>
      </c>
    </row>
    <row r="217" spans="1:22" x14ac:dyDescent="0.2">
      <c r="D217" s="72">
        <v>1</v>
      </c>
      <c r="E217" s="41">
        <v>-10</v>
      </c>
      <c r="F217" s="41">
        <v>0</v>
      </c>
      <c r="G217" s="41">
        <v>0</v>
      </c>
      <c r="H217" s="41">
        <v>0</v>
      </c>
      <c r="I217" s="73">
        <v>0</v>
      </c>
      <c r="V217" s="18" t="s">
        <v>7</v>
      </c>
    </row>
    <row r="218" spans="1:22" x14ac:dyDescent="0.2">
      <c r="D218" s="72">
        <v>0</v>
      </c>
      <c r="E218" s="41">
        <v>0</v>
      </c>
      <c r="F218" s="41">
        <v>9.0909090909090898E-2</v>
      </c>
      <c r="G218" s="41">
        <v>0.45454545454545459</v>
      </c>
      <c r="H218" s="41">
        <v>0</v>
      </c>
      <c r="I218" s="73">
        <v>-0.45454545454545459</v>
      </c>
      <c r="V218" s="18" t="s">
        <v>7</v>
      </c>
    </row>
    <row r="219" spans="1:22" x14ac:dyDescent="0.2">
      <c r="D219" s="72">
        <v>2</v>
      </c>
      <c r="E219" s="41">
        <v>-8</v>
      </c>
      <c r="F219" s="41">
        <v>0</v>
      </c>
      <c r="G219" s="41">
        <v>0</v>
      </c>
      <c r="H219" s="41">
        <v>0</v>
      </c>
      <c r="I219" s="73">
        <v>0</v>
      </c>
      <c r="V219" s="18" t="s">
        <v>7</v>
      </c>
    </row>
    <row r="220" spans="1:22" x14ac:dyDescent="0.2">
      <c r="D220" s="72">
        <v>0</v>
      </c>
      <c r="E220" s="41">
        <v>0</v>
      </c>
      <c r="F220" s="41">
        <v>-0.90909090909090917</v>
      </c>
      <c r="G220" s="41">
        <v>3.4545454545454555</v>
      </c>
      <c r="H220" s="41">
        <v>0</v>
      </c>
      <c r="I220" s="73">
        <v>-3.4545454545454555</v>
      </c>
      <c r="V220" s="18" t="s">
        <v>7</v>
      </c>
    </row>
    <row r="221" spans="1:22" x14ac:dyDescent="0.2">
      <c r="D221" s="72">
        <v>1</v>
      </c>
      <c r="E221" s="41">
        <v>1</v>
      </c>
      <c r="F221" s="41">
        <v>0</v>
      </c>
      <c r="G221" s="41">
        <v>0</v>
      </c>
      <c r="H221" s="41">
        <v>-1</v>
      </c>
      <c r="I221" s="73">
        <v>0</v>
      </c>
      <c r="K221" s="51" t="s">
        <v>127</v>
      </c>
      <c r="L221" s="13">
        <f>L214</f>
        <v>-104</v>
      </c>
      <c r="V221" s="18" t="s">
        <v>7</v>
      </c>
    </row>
    <row r="222" spans="1:22" x14ac:dyDescent="0.2">
      <c r="D222" s="74">
        <v>0</v>
      </c>
      <c r="E222" s="75">
        <v>0</v>
      </c>
      <c r="F222" s="75">
        <v>-9.0909090909090912E-2</v>
      </c>
      <c r="G222" s="75">
        <v>0.54545454545454553</v>
      </c>
      <c r="H222" s="75">
        <v>0</v>
      </c>
      <c r="I222" s="76">
        <v>-0.54545454545454553</v>
      </c>
      <c r="K222" s="51" t="s">
        <v>128</v>
      </c>
      <c r="L222" s="13">
        <f>E228</f>
        <v>0</v>
      </c>
      <c r="N222" s="51" t="s">
        <v>136</v>
      </c>
      <c r="O222" s="57">
        <f>-L222*L221</f>
        <v>0</v>
      </c>
      <c r="V222" s="18" t="s">
        <v>7</v>
      </c>
    </row>
    <row r="223" spans="1:22" x14ac:dyDescent="0.2">
      <c r="V223" s="18" t="s">
        <v>7</v>
      </c>
    </row>
    <row r="224" spans="1:22" ht="16.5" x14ac:dyDescent="0.25">
      <c r="A224" s="51" t="s">
        <v>112</v>
      </c>
      <c r="B224" s="52">
        <f t="array" ref="B224:B233">MMULT(D168:M177,D202:D211)</f>
        <v>1</v>
      </c>
      <c r="D224" s="51" t="s">
        <v>113</v>
      </c>
      <c r="E224" s="13">
        <f t="shared" ref="E224:E233" si="148">IF(B224&gt;0,B202/B224,-1)</f>
        <v>100</v>
      </c>
      <c r="V224" s="18" t="s">
        <v>7</v>
      </c>
    </row>
    <row r="225" spans="1:22" x14ac:dyDescent="0.2">
      <c r="B225" s="53">
        <v>0</v>
      </c>
      <c r="E225" s="13">
        <f t="shared" si="148"/>
        <v>-1</v>
      </c>
      <c r="V225" s="18" t="s">
        <v>7</v>
      </c>
    </row>
    <row r="226" spans="1:22" x14ac:dyDescent="0.2">
      <c r="B226" s="53">
        <v>1</v>
      </c>
      <c r="E226" s="13">
        <f t="shared" si="148"/>
        <v>37.727272727272727</v>
      </c>
      <c r="V226" s="18" t="s">
        <v>7</v>
      </c>
    </row>
    <row r="227" spans="1:22" x14ac:dyDescent="0.2">
      <c r="B227" s="53">
        <v>0</v>
      </c>
      <c r="E227" s="13">
        <f t="shared" si="148"/>
        <v>-1</v>
      </c>
      <c r="V227" s="18" t="s">
        <v>7</v>
      </c>
    </row>
    <row r="228" spans="1:22" x14ac:dyDescent="0.2">
      <c r="B228" s="53">
        <v>1</v>
      </c>
      <c r="E228" s="13">
        <f t="shared" si="148"/>
        <v>0</v>
      </c>
      <c r="F228" s="14" t="s">
        <v>138</v>
      </c>
      <c r="V228" s="18" t="s">
        <v>7</v>
      </c>
    </row>
    <row r="229" spans="1:22" x14ac:dyDescent="0.2">
      <c r="B229" s="53">
        <v>0</v>
      </c>
      <c r="E229" s="61">
        <f t="shared" si="148"/>
        <v>-1</v>
      </c>
      <c r="V229" s="18" t="s">
        <v>7</v>
      </c>
    </row>
    <row r="230" spans="1:22" x14ac:dyDescent="0.2">
      <c r="B230" s="53">
        <v>2</v>
      </c>
      <c r="E230" s="13">
        <f t="shared" si="148"/>
        <v>0</v>
      </c>
      <c r="V230" s="18" t="s">
        <v>7</v>
      </c>
    </row>
    <row r="231" spans="1:22" x14ac:dyDescent="0.2">
      <c r="B231" s="53">
        <v>0</v>
      </c>
      <c r="E231" s="13">
        <f t="shared" si="148"/>
        <v>-1</v>
      </c>
      <c r="V231" s="18" t="s">
        <v>7</v>
      </c>
    </row>
    <row r="232" spans="1:22" x14ac:dyDescent="0.2">
      <c r="B232" s="53">
        <v>1</v>
      </c>
      <c r="E232" s="13">
        <f t="shared" si="148"/>
        <v>50</v>
      </c>
      <c r="K232" s="62" t="s">
        <v>114</v>
      </c>
      <c r="V232" s="18" t="s">
        <v>7</v>
      </c>
    </row>
    <row r="233" spans="1:22" ht="13.5" thickBot="1" x14ac:dyDescent="0.25">
      <c r="B233" s="53">
        <v>0</v>
      </c>
      <c r="E233" s="13">
        <f t="shared" si="148"/>
        <v>-1</v>
      </c>
      <c r="K233" s="61">
        <f>L203-L222*L221</f>
        <v>-4989.090909090909</v>
      </c>
      <c r="V233" s="18" t="s">
        <v>7</v>
      </c>
    </row>
    <row r="234" spans="1:22" ht="13.5" thickBot="1" x14ac:dyDescent="0.25">
      <c r="A234" s="89" t="s">
        <v>102</v>
      </c>
      <c r="B234" s="102">
        <f>B155+1</f>
        <v>3</v>
      </c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18" t="s">
        <v>7</v>
      </c>
    </row>
    <row r="235" spans="1:22" x14ac:dyDescent="0.2">
      <c r="A235"/>
      <c r="D235" s="91">
        <f t="array" ref="D235:M235">TRANSPOSE(B236:B245)</f>
        <v>7</v>
      </c>
      <c r="E235" s="92">
        <v>8</v>
      </c>
      <c r="F235" s="92">
        <v>9</v>
      </c>
      <c r="G235" s="92">
        <v>10</v>
      </c>
      <c r="H235" s="92">
        <v>1</v>
      </c>
      <c r="I235" s="92">
        <v>3</v>
      </c>
      <c r="J235" s="92">
        <v>13</v>
      </c>
      <c r="K235" s="92">
        <v>14</v>
      </c>
      <c r="L235" s="92">
        <v>15</v>
      </c>
      <c r="M235" s="93">
        <v>4</v>
      </c>
      <c r="V235" s="18" t="s">
        <v>7</v>
      </c>
    </row>
    <row r="236" spans="1:22" x14ac:dyDescent="0.2">
      <c r="A236" s="14" t="s">
        <v>122</v>
      </c>
      <c r="B236" s="90">
        <v>7</v>
      </c>
      <c r="C236" s="51" t="s">
        <v>103</v>
      </c>
      <c r="D236" s="50">
        <f>G$9</f>
        <v>1</v>
      </c>
      <c r="E236" s="50">
        <f t="shared" ref="E236" si="149">H$9</f>
        <v>0</v>
      </c>
      <c r="F236" s="50">
        <f t="shared" ref="F236" si="150">I$9</f>
        <v>0</v>
      </c>
      <c r="G236" s="50">
        <f t="shared" ref="G236" si="151">J$9</f>
        <v>0</v>
      </c>
      <c r="H236" s="64">
        <f>A$9</f>
        <v>1</v>
      </c>
      <c r="I236" s="68">
        <f>C$9</f>
        <v>0</v>
      </c>
      <c r="J236" s="50">
        <f t="shared" ref="J236" si="152">M$9</f>
        <v>0</v>
      </c>
      <c r="K236" s="50">
        <f t="shared" ref="K236" si="153">N$9</f>
        <v>0</v>
      </c>
      <c r="L236" s="50">
        <f t="shared" ref="L236" si="154">O$9</f>
        <v>0</v>
      </c>
      <c r="M236" s="68">
        <f>D$9</f>
        <v>0</v>
      </c>
      <c r="V236" s="18" t="s">
        <v>7</v>
      </c>
    </row>
    <row r="237" spans="1:22" x14ac:dyDescent="0.2">
      <c r="B237" s="90">
        <v>8</v>
      </c>
      <c r="D237" s="50">
        <f>G$10</f>
        <v>0</v>
      </c>
      <c r="E237" s="50">
        <f t="shared" ref="E237" si="155">H$10</f>
        <v>1</v>
      </c>
      <c r="F237" s="50">
        <f t="shared" ref="F237" si="156">I$10</f>
        <v>0</v>
      </c>
      <c r="G237" s="50">
        <f t="shared" ref="G237" si="157">J$10</f>
        <v>0</v>
      </c>
      <c r="H237" s="64">
        <f>A$10</f>
        <v>0</v>
      </c>
      <c r="I237" s="68">
        <f>C$10</f>
        <v>1</v>
      </c>
      <c r="J237" s="50">
        <f t="shared" ref="J237" si="158">M$10</f>
        <v>0</v>
      </c>
      <c r="K237" s="50">
        <f t="shared" ref="K237" si="159">N$10</f>
        <v>0</v>
      </c>
      <c r="L237" s="50">
        <f t="shared" ref="L237" si="160">O$10</f>
        <v>0</v>
      </c>
      <c r="M237" s="68">
        <f>D$10</f>
        <v>1</v>
      </c>
      <c r="V237" s="18" t="s">
        <v>7</v>
      </c>
    </row>
    <row r="238" spans="1:22" x14ac:dyDescent="0.2">
      <c r="B238" s="90">
        <v>9</v>
      </c>
      <c r="D238" s="50">
        <f>G$11</f>
        <v>0</v>
      </c>
      <c r="E238" s="50">
        <f t="shared" ref="E238" si="161">H$11</f>
        <v>0</v>
      </c>
      <c r="F238" s="50">
        <f t="shared" ref="F238" si="162">I$11</f>
        <v>1</v>
      </c>
      <c r="G238" s="50">
        <f t="shared" ref="G238" si="163">J$11</f>
        <v>0</v>
      </c>
      <c r="H238" s="64">
        <f>A$11</f>
        <v>1</v>
      </c>
      <c r="I238" s="68">
        <f>C$11</f>
        <v>1</v>
      </c>
      <c r="J238" s="50">
        <f t="shared" ref="J238" si="164">M$11</f>
        <v>0</v>
      </c>
      <c r="K238" s="50">
        <f t="shared" ref="K238" si="165">N$11</f>
        <v>0</v>
      </c>
      <c r="L238" s="50">
        <f t="shared" ref="L238" si="166">O$11</f>
        <v>0</v>
      </c>
      <c r="M238" s="68">
        <f>D$11</f>
        <v>0</v>
      </c>
      <c r="V238" s="18" t="s">
        <v>7</v>
      </c>
    </row>
    <row r="239" spans="1:22" x14ac:dyDescent="0.2">
      <c r="B239" s="90">
        <v>10</v>
      </c>
      <c r="D239" s="50">
        <f>G$12</f>
        <v>0</v>
      </c>
      <c r="E239" s="50">
        <f t="shared" ref="E239" si="167">H$12</f>
        <v>0</v>
      </c>
      <c r="F239" s="50">
        <f t="shared" ref="F239" si="168">I$12</f>
        <v>0</v>
      </c>
      <c r="G239" s="50">
        <f t="shared" ref="G239" si="169">J$12</f>
        <v>1</v>
      </c>
      <c r="H239" s="64">
        <f>A$12</f>
        <v>0</v>
      </c>
      <c r="I239" s="68">
        <f>C$12</f>
        <v>0</v>
      </c>
      <c r="J239" s="50">
        <f t="shared" ref="J239" si="170">M$12</f>
        <v>0</v>
      </c>
      <c r="K239" s="50">
        <f t="shared" ref="K239" si="171">N$12</f>
        <v>0</v>
      </c>
      <c r="L239" s="50">
        <f t="shared" ref="L239" si="172">O$12</f>
        <v>0</v>
      </c>
      <c r="M239" s="68">
        <f>D$12</f>
        <v>1</v>
      </c>
      <c r="V239" s="18" t="s">
        <v>7</v>
      </c>
    </row>
    <row r="240" spans="1:22" x14ac:dyDescent="0.2">
      <c r="B240" s="90">
        <v>1</v>
      </c>
      <c r="D240" s="50">
        <f>G$13</f>
        <v>0</v>
      </c>
      <c r="E240" s="50">
        <f t="shared" ref="E240" si="173">H$13</f>
        <v>0</v>
      </c>
      <c r="F240" s="50">
        <f t="shared" ref="F240" si="174">I$13</f>
        <v>0</v>
      </c>
      <c r="G240" s="50">
        <f t="shared" ref="G240" si="175">J$13</f>
        <v>0</v>
      </c>
      <c r="H240" s="64">
        <f>A$13</f>
        <v>1</v>
      </c>
      <c r="I240" s="68">
        <f>C$13</f>
        <v>0</v>
      </c>
      <c r="J240" s="50">
        <f t="shared" ref="J240" si="176">M$13</f>
        <v>0</v>
      </c>
      <c r="K240" s="50">
        <f t="shared" ref="K240" si="177">N$13</f>
        <v>0</v>
      </c>
      <c r="L240" s="50">
        <f t="shared" ref="L240" si="178">O$13</f>
        <v>0</v>
      </c>
      <c r="M240" s="68">
        <f>D$13</f>
        <v>0</v>
      </c>
      <c r="V240" s="18" t="s">
        <v>7</v>
      </c>
    </row>
    <row r="241" spans="2:22" x14ac:dyDescent="0.2">
      <c r="B241" s="90">
        <v>3</v>
      </c>
      <c r="D241" s="50">
        <f>G$14</f>
        <v>0</v>
      </c>
      <c r="E241" s="50">
        <f t="shared" ref="E241" si="179">H$14</f>
        <v>0</v>
      </c>
      <c r="F241" s="50">
        <f t="shared" ref="F241" si="180">I$14</f>
        <v>0</v>
      </c>
      <c r="G241" s="50">
        <f t="shared" ref="G241" si="181">J$14</f>
        <v>0</v>
      </c>
      <c r="H241" s="64">
        <f>A$14</f>
        <v>0</v>
      </c>
      <c r="I241" s="68">
        <f>C$14</f>
        <v>6</v>
      </c>
      <c r="J241" s="50">
        <f t="shared" ref="J241" si="182">M$14</f>
        <v>0</v>
      </c>
      <c r="K241" s="50">
        <f t="shared" ref="K241" si="183">N$14</f>
        <v>0</v>
      </c>
      <c r="L241" s="50">
        <f t="shared" ref="L241" si="184">O$14</f>
        <v>0</v>
      </c>
      <c r="M241" s="68">
        <f>D$14</f>
        <v>-5</v>
      </c>
      <c r="V241" s="18" t="s">
        <v>7</v>
      </c>
    </row>
    <row r="242" spans="2:22" x14ac:dyDescent="0.2">
      <c r="B242" s="90">
        <v>13</v>
      </c>
      <c r="D242" s="50">
        <f>G$15</f>
        <v>0</v>
      </c>
      <c r="E242" s="50">
        <f t="shared" ref="E242" si="185">H$15</f>
        <v>0</v>
      </c>
      <c r="F242" s="50">
        <f t="shared" ref="F242" si="186">I$15</f>
        <v>0</v>
      </c>
      <c r="G242" s="50">
        <f t="shared" ref="G242" si="187">J$15</f>
        <v>0</v>
      </c>
      <c r="H242" s="64">
        <f>A$15</f>
        <v>2</v>
      </c>
      <c r="I242" s="68">
        <f>C$15</f>
        <v>0</v>
      </c>
      <c r="J242" s="50">
        <f t="shared" ref="J242" si="188">M$15</f>
        <v>1</v>
      </c>
      <c r="K242" s="50">
        <f t="shared" ref="K242" si="189">N$15</f>
        <v>0</v>
      </c>
      <c r="L242" s="50">
        <f t="shared" ref="L242" si="190">O$15</f>
        <v>0</v>
      </c>
      <c r="M242" s="68">
        <f>D$15</f>
        <v>0</v>
      </c>
      <c r="V242" s="18" t="s">
        <v>7</v>
      </c>
    </row>
    <row r="243" spans="2:22" x14ac:dyDescent="0.2">
      <c r="B243" s="90">
        <v>14</v>
      </c>
      <c r="D243" s="50">
        <f>G$16</f>
        <v>0</v>
      </c>
      <c r="E243" s="50">
        <f t="shared" ref="E243" si="191">H$16</f>
        <v>0</v>
      </c>
      <c r="F243" s="50">
        <f t="shared" ref="F243" si="192">I$16</f>
        <v>0</v>
      </c>
      <c r="G243" s="50">
        <f t="shared" ref="G243" si="193">J$16</f>
        <v>0</v>
      </c>
      <c r="H243" s="64">
        <f>A$16</f>
        <v>0</v>
      </c>
      <c r="I243" s="68">
        <f>C$16</f>
        <v>2</v>
      </c>
      <c r="J243" s="50">
        <f t="shared" ref="J243" si="194">M$16</f>
        <v>0</v>
      </c>
      <c r="K243" s="50">
        <f t="shared" ref="K243" si="195">N$16</f>
        <v>1</v>
      </c>
      <c r="L243" s="50">
        <f t="shared" ref="L243" si="196">O$16</f>
        <v>0</v>
      </c>
      <c r="M243" s="68">
        <f>D$16</f>
        <v>-8</v>
      </c>
      <c r="V243" s="18" t="s">
        <v>7</v>
      </c>
    </row>
    <row r="244" spans="2:22" x14ac:dyDescent="0.2">
      <c r="B244" s="90">
        <v>15</v>
      </c>
      <c r="D244" s="50">
        <f>G$17</f>
        <v>0</v>
      </c>
      <c r="E244" s="50">
        <f t="shared" ref="E244" si="197">H$17</f>
        <v>0</v>
      </c>
      <c r="F244" s="50">
        <f t="shared" ref="F244" si="198">I$17</f>
        <v>0</v>
      </c>
      <c r="G244" s="50">
        <f t="shared" ref="G244" si="199">J$17</f>
        <v>0</v>
      </c>
      <c r="H244" s="64">
        <f>A$17</f>
        <v>1</v>
      </c>
      <c r="I244" s="68">
        <f>C$17</f>
        <v>0</v>
      </c>
      <c r="J244" s="50">
        <f t="shared" ref="J244" si="200">M$17</f>
        <v>0</v>
      </c>
      <c r="K244" s="50">
        <f t="shared" ref="K244" si="201">N$17</f>
        <v>0</v>
      </c>
      <c r="L244" s="50">
        <f t="shared" ref="L244" si="202">O$17</f>
        <v>1</v>
      </c>
      <c r="M244" s="68">
        <f>D$17</f>
        <v>0</v>
      </c>
      <c r="V244" s="18" t="s">
        <v>7</v>
      </c>
    </row>
    <row r="245" spans="2:22" x14ac:dyDescent="0.2">
      <c r="B245" s="90">
        <v>4</v>
      </c>
      <c r="D245" s="50">
        <f>G$18</f>
        <v>0</v>
      </c>
      <c r="E245" s="50">
        <f t="shared" ref="E245" si="203">H$18</f>
        <v>0</v>
      </c>
      <c r="F245" s="50">
        <f t="shared" ref="F245" si="204">I$18</f>
        <v>0</v>
      </c>
      <c r="G245" s="50">
        <f t="shared" ref="G245" si="205">J$18</f>
        <v>0</v>
      </c>
      <c r="H245" s="64">
        <f>A$18</f>
        <v>0</v>
      </c>
      <c r="I245" s="68">
        <f>C$18</f>
        <v>1</v>
      </c>
      <c r="J245" s="50">
        <f t="shared" ref="J245" si="206">M$18</f>
        <v>0</v>
      </c>
      <c r="K245" s="50">
        <f t="shared" ref="K245" si="207">N$18</f>
        <v>0</v>
      </c>
      <c r="L245" s="50">
        <f t="shared" ref="L245" si="208">O$18</f>
        <v>0</v>
      </c>
      <c r="M245" s="68">
        <f>D$18</f>
        <v>1</v>
      </c>
      <c r="V245" s="18" t="s">
        <v>7</v>
      </c>
    </row>
    <row r="246" spans="2:22" x14ac:dyDescent="0.2">
      <c r="V246" s="18" t="s">
        <v>7</v>
      </c>
    </row>
    <row r="247" spans="2:22" ht="15.75" x14ac:dyDescent="0.2">
      <c r="C247" s="51" t="s">
        <v>104</v>
      </c>
      <c r="D247" s="13">
        <f t="array" ref="D247:M256">MINVERSE(D236:M245)</f>
        <v>1</v>
      </c>
      <c r="E247" s="13">
        <v>0</v>
      </c>
      <c r="F247" s="13">
        <v>0</v>
      </c>
      <c r="G247" s="13">
        <v>0</v>
      </c>
      <c r="H247" s="13">
        <v>-1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V247" s="18" t="s">
        <v>7</v>
      </c>
    </row>
    <row r="248" spans="2:22" x14ac:dyDescent="0.2">
      <c r="D248" s="13">
        <v>0</v>
      </c>
      <c r="E248" s="13">
        <v>1</v>
      </c>
      <c r="F248" s="13">
        <v>0</v>
      </c>
      <c r="G248" s="13">
        <v>0</v>
      </c>
      <c r="H248" s="13">
        <v>0</v>
      </c>
      <c r="I248" s="13">
        <v>1.3877787807814457E-17</v>
      </c>
      <c r="J248" s="13">
        <v>0</v>
      </c>
      <c r="K248" s="13">
        <v>0</v>
      </c>
      <c r="L248" s="13">
        <v>0</v>
      </c>
      <c r="M248" s="13">
        <v>-1</v>
      </c>
      <c r="V248" s="18" t="s">
        <v>7</v>
      </c>
    </row>
    <row r="249" spans="2:22" x14ac:dyDescent="0.2">
      <c r="D249" s="13">
        <v>0</v>
      </c>
      <c r="E249" s="13">
        <v>0</v>
      </c>
      <c r="F249" s="13">
        <v>1</v>
      </c>
      <c r="G249" s="13">
        <v>0</v>
      </c>
      <c r="H249" s="13">
        <v>-1</v>
      </c>
      <c r="I249" s="13">
        <v>-9.0909090909090898E-2</v>
      </c>
      <c r="J249" s="13">
        <v>0</v>
      </c>
      <c r="K249" s="13">
        <v>0</v>
      </c>
      <c r="L249" s="13">
        <v>0</v>
      </c>
      <c r="M249" s="13">
        <v>-0.45454545454545459</v>
      </c>
      <c r="V249" s="18" t="s">
        <v>7</v>
      </c>
    </row>
    <row r="250" spans="2:22" x14ac:dyDescent="0.2">
      <c r="D250" s="13">
        <v>0</v>
      </c>
      <c r="E250" s="13">
        <v>0</v>
      </c>
      <c r="F250" s="13">
        <v>0</v>
      </c>
      <c r="G250" s="13">
        <v>1</v>
      </c>
      <c r="H250" s="13">
        <v>0</v>
      </c>
      <c r="I250" s="13">
        <v>9.0909090909090912E-2</v>
      </c>
      <c r="J250" s="13">
        <v>0</v>
      </c>
      <c r="K250" s="13">
        <v>0</v>
      </c>
      <c r="L250" s="13">
        <v>0</v>
      </c>
      <c r="M250" s="13">
        <v>-0.54545454545454553</v>
      </c>
      <c r="V250" s="18" t="s">
        <v>7</v>
      </c>
    </row>
    <row r="251" spans="2:22" x14ac:dyDescent="0.2">
      <c r="D251" s="13">
        <v>0</v>
      </c>
      <c r="E251" s="13">
        <v>0</v>
      </c>
      <c r="F251" s="13">
        <v>0</v>
      </c>
      <c r="G251" s="13">
        <v>0</v>
      </c>
      <c r="H251" s="13">
        <v>1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V251" s="18" t="s">
        <v>7</v>
      </c>
    </row>
    <row r="252" spans="2:22" x14ac:dyDescent="0.2">
      <c r="D252" s="13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9.0909090909090898E-2</v>
      </c>
      <c r="J252" s="13">
        <v>0</v>
      </c>
      <c r="K252" s="13">
        <v>0</v>
      </c>
      <c r="L252" s="13">
        <v>0</v>
      </c>
      <c r="M252" s="13">
        <v>0.45454545454545459</v>
      </c>
      <c r="V252" s="18" t="s">
        <v>7</v>
      </c>
    </row>
    <row r="253" spans="2:22" x14ac:dyDescent="0.2">
      <c r="D253" s="13">
        <v>0</v>
      </c>
      <c r="E253" s="13">
        <v>0</v>
      </c>
      <c r="F253" s="13">
        <v>0</v>
      </c>
      <c r="G253" s="13">
        <v>0</v>
      </c>
      <c r="H253" s="13">
        <v>-2</v>
      </c>
      <c r="I253" s="13">
        <v>0</v>
      </c>
      <c r="J253" s="13">
        <v>1</v>
      </c>
      <c r="K253" s="13">
        <v>0</v>
      </c>
      <c r="L253" s="13">
        <v>0</v>
      </c>
      <c r="M253" s="13">
        <v>0</v>
      </c>
      <c r="V253" s="18" t="s">
        <v>7</v>
      </c>
    </row>
    <row r="254" spans="2:22" x14ac:dyDescent="0.2">
      <c r="D254" s="1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-0.90909090909090917</v>
      </c>
      <c r="J254" s="13">
        <v>0</v>
      </c>
      <c r="K254" s="13">
        <v>1</v>
      </c>
      <c r="L254" s="13">
        <v>0</v>
      </c>
      <c r="M254" s="13">
        <v>3.4545454545454555</v>
      </c>
      <c r="V254" s="18" t="s">
        <v>7</v>
      </c>
    </row>
    <row r="255" spans="2:22" x14ac:dyDescent="0.2">
      <c r="D255" s="13">
        <v>0</v>
      </c>
      <c r="E255" s="13">
        <v>0</v>
      </c>
      <c r="F255" s="13">
        <v>0</v>
      </c>
      <c r="G255" s="13">
        <v>0</v>
      </c>
      <c r="H255" s="13">
        <v>-1</v>
      </c>
      <c r="I255" s="13">
        <v>0</v>
      </c>
      <c r="J255" s="13">
        <v>0</v>
      </c>
      <c r="K255" s="13">
        <v>0</v>
      </c>
      <c r="L255" s="13">
        <v>1</v>
      </c>
      <c r="M255" s="13">
        <v>0</v>
      </c>
      <c r="V255" s="18" t="s">
        <v>7</v>
      </c>
    </row>
    <row r="256" spans="2:22" x14ac:dyDescent="0.2">
      <c r="D256" s="13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-9.0909090909090912E-2</v>
      </c>
      <c r="J256" s="13">
        <v>0</v>
      </c>
      <c r="K256" s="13">
        <v>0</v>
      </c>
      <c r="L256" s="13">
        <v>0</v>
      </c>
      <c r="M256" s="13">
        <v>0.54545454545454553</v>
      </c>
      <c r="V256" s="18" t="s">
        <v>7</v>
      </c>
    </row>
    <row r="257" spans="1:22" ht="16.5" x14ac:dyDescent="0.25">
      <c r="A257" s="65" t="s">
        <v>132</v>
      </c>
      <c r="V257" s="18" t="s">
        <v>7</v>
      </c>
    </row>
    <row r="258" spans="1:22" x14ac:dyDescent="0.2">
      <c r="A258"/>
      <c r="B258" s="52">
        <f t="array" ref="B258:B267">MMULT(D168:M177,H236:H245)</f>
        <v>1</v>
      </c>
      <c r="C258" s="51" t="s">
        <v>115</v>
      </c>
      <c r="D258" s="55">
        <v>1</v>
      </c>
      <c r="E258" s="55">
        <v>0</v>
      </c>
      <c r="F258" s="55">
        <v>0</v>
      </c>
      <c r="G258" s="55">
        <v>0</v>
      </c>
      <c r="H258" s="13">
        <f t="shared" ref="H258:H260" si="209">-B258/$B$262</f>
        <v>-1</v>
      </c>
      <c r="I258" s="55">
        <v>0</v>
      </c>
      <c r="J258" s="55">
        <v>0</v>
      </c>
      <c r="K258" s="55">
        <v>0</v>
      </c>
      <c r="L258" s="55">
        <v>0</v>
      </c>
      <c r="M258" s="55">
        <v>0</v>
      </c>
      <c r="V258" s="18" t="s">
        <v>7</v>
      </c>
    </row>
    <row r="259" spans="1:22" x14ac:dyDescent="0.2">
      <c r="B259" s="53">
        <v>0</v>
      </c>
      <c r="D259" s="55">
        <v>0</v>
      </c>
      <c r="E259" s="55">
        <v>1</v>
      </c>
      <c r="F259" s="55">
        <v>0</v>
      </c>
      <c r="G259" s="55">
        <v>0</v>
      </c>
      <c r="H259" s="13">
        <f t="shared" si="209"/>
        <v>0</v>
      </c>
      <c r="I259" s="55">
        <v>0</v>
      </c>
      <c r="J259" s="55">
        <v>0</v>
      </c>
      <c r="K259" s="55">
        <v>0</v>
      </c>
      <c r="L259" s="55">
        <v>0</v>
      </c>
      <c r="M259" s="55">
        <v>0</v>
      </c>
      <c r="V259" s="18" t="s">
        <v>7</v>
      </c>
    </row>
    <row r="260" spans="1:22" x14ac:dyDescent="0.2">
      <c r="A260"/>
      <c r="B260" s="53">
        <v>1</v>
      </c>
      <c r="D260" s="55">
        <v>0</v>
      </c>
      <c r="E260" s="55">
        <v>0</v>
      </c>
      <c r="F260" s="55">
        <v>1</v>
      </c>
      <c r="G260" s="55">
        <v>0</v>
      </c>
      <c r="H260" s="13">
        <f t="shared" si="209"/>
        <v>-1</v>
      </c>
      <c r="I260" s="55">
        <v>0</v>
      </c>
      <c r="J260" s="55">
        <v>0</v>
      </c>
      <c r="K260" s="55">
        <v>0</v>
      </c>
      <c r="L260" s="55">
        <v>0</v>
      </c>
      <c r="M260" s="55">
        <v>0</v>
      </c>
      <c r="V260" s="18" t="s">
        <v>7</v>
      </c>
    </row>
    <row r="261" spans="1:22" x14ac:dyDescent="0.2">
      <c r="A261"/>
      <c r="B261" s="53">
        <v>0</v>
      </c>
      <c r="D261" s="55">
        <v>0</v>
      </c>
      <c r="E261" s="55">
        <v>0</v>
      </c>
      <c r="F261" s="55">
        <v>0</v>
      </c>
      <c r="G261" s="55">
        <v>1</v>
      </c>
      <c r="H261" s="13">
        <f>-B261/$B$262</f>
        <v>0</v>
      </c>
      <c r="I261" s="55">
        <v>0</v>
      </c>
      <c r="J261" s="55">
        <v>0</v>
      </c>
      <c r="K261" s="55">
        <v>0</v>
      </c>
      <c r="L261" s="55">
        <v>0</v>
      </c>
      <c r="M261" s="55">
        <v>0</v>
      </c>
      <c r="V261" s="18" t="s">
        <v>7</v>
      </c>
    </row>
    <row r="262" spans="1:22" x14ac:dyDescent="0.2">
      <c r="A262"/>
      <c r="B262" s="53">
        <v>1</v>
      </c>
      <c r="D262" s="55">
        <v>0</v>
      </c>
      <c r="E262" s="55">
        <v>0</v>
      </c>
      <c r="F262" s="55">
        <v>0</v>
      </c>
      <c r="G262" s="55">
        <v>0</v>
      </c>
      <c r="H262" s="61">
        <f>1/$B$262</f>
        <v>1</v>
      </c>
      <c r="I262" s="55">
        <v>0</v>
      </c>
      <c r="J262" s="55">
        <v>0</v>
      </c>
      <c r="K262" s="55">
        <v>0</v>
      </c>
      <c r="L262" s="55">
        <v>0</v>
      </c>
      <c r="M262" s="55">
        <v>0</v>
      </c>
      <c r="V262" s="18" t="s">
        <v>7</v>
      </c>
    </row>
    <row r="263" spans="1:22" x14ac:dyDescent="0.2">
      <c r="A263"/>
      <c r="B263" s="53">
        <v>0</v>
      </c>
      <c r="D263" s="55">
        <v>0</v>
      </c>
      <c r="E263" s="55">
        <v>0</v>
      </c>
      <c r="F263" s="55">
        <v>0</v>
      </c>
      <c r="G263" s="55">
        <v>0</v>
      </c>
      <c r="H263" s="13">
        <f>-B263/$B$262</f>
        <v>0</v>
      </c>
      <c r="I263" s="55">
        <v>1</v>
      </c>
      <c r="J263" s="55">
        <v>0</v>
      </c>
      <c r="K263" s="55">
        <v>0</v>
      </c>
      <c r="L263" s="55">
        <v>0</v>
      </c>
      <c r="M263" s="55">
        <v>0</v>
      </c>
      <c r="V263" s="18" t="s">
        <v>7</v>
      </c>
    </row>
    <row r="264" spans="1:22" x14ac:dyDescent="0.2">
      <c r="A264"/>
      <c r="B264" s="53">
        <v>2</v>
      </c>
      <c r="D264" s="55">
        <v>0</v>
      </c>
      <c r="E264" s="55">
        <v>0</v>
      </c>
      <c r="F264" s="55">
        <v>0</v>
      </c>
      <c r="G264" s="55">
        <v>0</v>
      </c>
      <c r="H264" s="13">
        <f t="shared" ref="H264:H267" si="210">-B264/$B$262</f>
        <v>-2</v>
      </c>
      <c r="I264" s="55">
        <v>0</v>
      </c>
      <c r="J264" s="55">
        <v>1</v>
      </c>
      <c r="K264" s="55">
        <v>0</v>
      </c>
      <c r="L264" s="55">
        <v>0</v>
      </c>
      <c r="M264" s="55">
        <v>0</v>
      </c>
      <c r="V264" s="18" t="s">
        <v>7</v>
      </c>
    </row>
    <row r="265" spans="1:22" x14ac:dyDescent="0.2">
      <c r="A265"/>
      <c r="B265" s="53">
        <v>0</v>
      </c>
      <c r="D265" s="55">
        <v>0</v>
      </c>
      <c r="E265" s="55">
        <v>0</v>
      </c>
      <c r="F265" s="55">
        <v>0</v>
      </c>
      <c r="G265" s="55">
        <v>0</v>
      </c>
      <c r="H265" s="13">
        <f t="shared" si="210"/>
        <v>0</v>
      </c>
      <c r="I265" s="55">
        <v>0</v>
      </c>
      <c r="J265" s="55">
        <v>0</v>
      </c>
      <c r="K265" s="55">
        <v>1</v>
      </c>
      <c r="L265" s="55">
        <v>0</v>
      </c>
      <c r="M265" s="55">
        <v>0</v>
      </c>
      <c r="V265" s="18" t="s">
        <v>7</v>
      </c>
    </row>
    <row r="266" spans="1:22" x14ac:dyDescent="0.2">
      <c r="A266"/>
      <c r="B266" s="53">
        <v>1</v>
      </c>
      <c r="D266" s="55">
        <v>0</v>
      </c>
      <c r="E266" s="55">
        <v>0</v>
      </c>
      <c r="F266" s="55">
        <v>0</v>
      </c>
      <c r="G266" s="55">
        <v>0</v>
      </c>
      <c r="H266" s="13">
        <f t="shared" si="210"/>
        <v>-1</v>
      </c>
      <c r="I266" s="55">
        <v>0</v>
      </c>
      <c r="J266" s="55">
        <v>0</v>
      </c>
      <c r="K266" s="55">
        <v>0</v>
      </c>
      <c r="L266" s="55">
        <v>1</v>
      </c>
      <c r="M266" s="55">
        <v>0</v>
      </c>
      <c r="V266" s="18" t="s">
        <v>7</v>
      </c>
    </row>
    <row r="267" spans="1:22" x14ac:dyDescent="0.2">
      <c r="A267"/>
      <c r="B267" s="54">
        <v>0</v>
      </c>
      <c r="D267" s="55">
        <v>0</v>
      </c>
      <c r="E267" s="55">
        <v>0</v>
      </c>
      <c r="F267" s="55">
        <v>0</v>
      </c>
      <c r="G267" s="55">
        <v>0</v>
      </c>
      <c r="H267" s="13">
        <f t="shared" si="210"/>
        <v>0</v>
      </c>
      <c r="I267" s="55">
        <v>0</v>
      </c>
      <c r="J267" s="55">
        <v>0</v>
      </c>
      <c r="K267" s="55">
        <v>0</v>
      </c>
      <c r="L267" s="55">
        <v>0</v>
      </c>
      <c r="M267" s="55">
        <v>1</v>
      </c>
      <c r="V267" s="18" t="s">
        <v>7</v>
      </c>
    </row>
    <row r="268" spans="1:22" x14ac:dyDescent="0.2">
      <c r="V268" s="18" t="s">
        <v>7</v>
      </c>
    </row>
    <row r="269" spans="1:22" ht="16.5" x14ac:dyDescent="0.25">
      <c r="C269" s="51" t="s">
        <v>131</v>
      </c>
      <c r="D269" s="69">
        <f t="array" ref="D269:M278">MMULT(D258:M267,D168:M177)</f>
        <v>1</v>
      </c>
      <c r="E269" s="70">
        <v>0</v>
      </c>
      <c r="F269" s="70">
        <v>0</v>
      </c>
      <c r="G269" s="70">
        <v>0</v>
      </c>
      <c r="H269" s="70">
        <v>-1</v>
      </c>
      <c r="I269" s="70">
        <v>0</v>
      </c>
      <c r="J269" s="70">
        <v>0</v>
      </c>
      <c r="K269" s="70">
        <v>0</v>
      </c>
      <c r="L269" s="70">
        <v>0</v>
      </c>
      <c r="M269" s="71">
        <v>0</v>
      </c>
      <c r="N269" t="s">
        <v>133</v>
      </c>
      <c r="V269" s="18" t="s">
        <v>7</v>
      </c>
    </row>
    <row r="270" spans="1:22" x14ac:dyDescent="0.2">
      <c r="D270" s="72">
        <v>0</v>
      </c>
      <c r="E270" s="41">
        <v>1</v>
      </c>
      <c r="F270" s="41">
        <v>0</v>
      </c>
      <c r="G270" s="41">
        <v>0</v>
      </c>
      <c r="H270" s="41">
        <v>0</v>
      </c>
      <c r="I270" s="41">
        <v>1.3877787807814457E-17</v>
      </c>
      <c r="J270" s="41">
        <v>0</v>
      </c>
      <c r="K270" s="41">
        <v>0</v>
      </c>
      <c r="L270" s="41">
        <v>0</v>
      </c>
      <c r="M270" s="73">
        <v>-1</v>
      </c>
      <c r="V270" s="18" t="s">
        <v>7</v>
      </c>
    </row>
    <row r="271" spans="1:22" x14ac:dyDescent="0.2">
      <c r="D271" s="72">
        <v>0</v>
      </c>
      <c r="E271" s="41">
        <v>0</v>
      </c>
      <c r="F271" s="41">
        <v>1</v>
      </c>
      <c r="G271" s="41">
        <v>0</v>
      </c>
      <c r="H271" s="41">
        <v>-1</v>
      </c>
      <c r="I271" s="41">
        <v>-9.0909090909090898E-2</v>
      </c>
      <c r="J271" s="41">
        <v>0</v>
      </c>
      <c r="K271" s="41">
        <v>0</v>
      </c>
      <c r="L271" s="41">
        <v>0</v>
      </c>
      <c r="M271" s="73">
        <v>-0.45454545454545459</v>
      </c>
      <c r="V271" s="18" t="s">
        <v>7</v>
      </c>
    </row>
    <row r="272" spans="1:22" x14ac:dyDescent="0.2">
      <c r="D272" s="72">
        <v>0</v>
      </c>
      <c r="E272" s="41">
        <v>0</v>
      </c>
      <c r="F272" s="41">
        <v>0</v>
      </c>
      <c r="G272" s="41">
        <v>1</v>
      </c>
      <c r="H272" s="41">
        <v>0</v>
      </c>
      <c r="I272" s="41">
        <v>9.0909090909090912E-2</v>
      </c>
      <c r="J272" s="41">
        <v>0</v>
      </c>
      <c r="K272" s="41">
        <v>0</v>
      </c>
      <c r="L272" s="41">
        <v>0</v>
      </c>
      <c r="M272" s="73">
        <v>-0.54545454545454553</v>
      </c>
      <c r="V272" s="18" t="s">
        <v>7</v>
      </c>
    </row>
    <row r="273" spans="1:22" x14ac:dyDescent="0.2">
      <c r="D273" s="72">
        <v>0</v>
      </c>
      <c r="E273" s="41">
        <v>0</v>
      </c>
      <c r="F273" s="41">
        <v>0</v>
      </c>
      <c r="G273" s="41">
        <v>0</v>
      </c>
      <c r="H273" s="41">
        <v>1</v>
      </c>
      <c r="I273" s="41">
        <v>0</v>
      </c>
      <c r="J273" s="41">
        <v>0</v>
      </c>
      <c r="K273" s="41">
        <v>0</v>
      </c>
      <c r="L273" s="41">
        <v>0</v>
      </c>
      <c r="M273" s="73">
        <v>0</v>
      </c>
      <c r="V273" s="18" t="s">
        <v>7</v>
      </c>
    </row>
    <row r="274" spans="1:22" x14ac:dyDescent="0.2">
      <c r="D274" s="72">
        <v>0</v>
      </c>
      <c r="E274" s="41">
        <v>0</v>
      </c>
      <c r="F274" s="41">
        <v>0</v>
      </c>
      <c r="G274" s="41">
        <v>0</v>
      </c>
      <c r="H274" s="41">
        <v>0</v>
      </c>
      <c r="I274" s="41">
        <v>9.0909090909090898E-2</v>
      </c>
      <c r="J274" s="41">
        <v>0</v>
      </c>
      <c r="K274" s="41">
        <v>0</v>
      </c>
      <c r="L274" s="41">
        <v>0</v>
      </c>
      <c r="M274" s="73">
        <v>0.45454545454545459</v>
      </c>
      <c r="V274" s="18" t="s">
        <v>7</v>
      </c>
    </row>
    <row r="275" spans="1:22" x14ac:dyDescent="0.2">
      <c r="D275" s="72">
        <v>0</v>
      </c>
      <c r="E275" s="41">
        <v>0</v>
      </c>
      <c r="F275" s="41">
        <v>0</v>
      </c>
      <c r="G275" s="41">
        <v>0</v>
      </c>
      <c r="H275" s="41">
        <v>-2</v>
      </c>
      <c r="I275" s="41">
        <v>0</v>
      </c>
      <c r="J275" s="41">
        <v>1</v>
      </c>
      <c r="K275" s="41">
        <v>0</v>
      </c>
      <c r="L275" s="41">
        <v>0</v>
      </c>
      <c r="M275" s="73">
        <v>0</v>
      </c>
      <c r="V275" s="18" t="s">
        <v>7</v>
      </c>
    </row>
    <row r="276" spans="1:22" x14ac:dyDescent="0.2">
      <c r="D276" s="72">
        <v>0</v>
      </c>
      <c r="E276" s="41">
        <v>0</v>
      </c>
      <c r="F276" s="41">
        <v>0</v>
      </c>
      <c r="G276" s="41">
        <v>0</v>
      </c>
      <c r="H276" s="41">
        <v>0</v>
      </c>
      <c r="I276" s="41">
        <v>-0.90909090909090917</v>
      </c>
      <c r="J276" s="41">
        <v>0</v>
      </c>
      <c r="K276" s="41">
        <v>1</v>
      </c>
      <c r="L276" s="41">
        <v>0</v>
      </c>
      <c r="M276" s="73">
        <v>3.4545454545454555</v>
      </c>
      <c r="V276" s="18" t="s">
        <v>7</v>
      </c>
    </row>
    <row r="277" spans="1:22" x14ac:dyDescent="0.2">
      <c r="D277" s="72">
        <v>0</v>
      </c>
      <c r="E277" s="41">
        <v>0</v>
      </c>
      <c r="F277" s="41">
        <v>0</v>
      </c>
      <c r="G277" s="41">
        <v>0</v>
      </c>
      <c r="H277" s="41">
        <v>-1</v>
      </c>
      <c r="I277" s="41">
        <v>0</v>
      </c>
      <c r="J277" s="41">
        <v>0</v>
      </c>
      <c r="K277" s="41">
        <v>0</v>
      </c>
      <c r="L277" s="41">
        <v>1</v>
      </c>
      <c r="M277" s="73">
        <v>0</v>
      </c>
      <c r="V277" s="18" t="s">
        <v>7</v>
      </c>
    </row>
    <row r="278" spans="1:22" x14ac:dyDescent="0.2">
      <c r="D278" s="74">
        <v>0</v>
      </c>
      <c r="E278" s="75">
        <v>0</v>
      </c>
      <c r="F278" s="75">
        <v>0</v>
      </c>
      <c r="G278" s="75">
        <v>0</v>
      </c>
      <c r="H278" s="75">
        <v>0</v>
      </c>
      <c r="I278" s="75">
        <v>-9.0909090909090912E-2</v>
      </c>
      <c r="J278" s="75">
        <v>0</v>
      </c>
      <c r="K278" s="75">
        <v>0</v>
      </c>
      <c r="L278" s="75">
        <v>0</v>
      </c>
      <c r="M278" s="76">
        <v>0.54545454545454553</v>
      </c>
      <c r="V278" s="18" t="s">
        <v>7</v>
      </c>
    </row>
    <row r="279" spans="1:22" x14ac:dyDescent="0.2">
      <c r="V279" s="18" t="s">
        <v>7</v>
      </c>
    </row>
    <row r="280" spans="1:22" ht="20.25" x14ac:dyDescent="0.35">
      <c r="A280" s="65" t="s">
        <v>105</v>
      </c>
      <c r="D280" s="42" t="s">
        <v>95</v>
      </c>
      <c r="E280" s="43" t="s">
        <v>86</v>
      </c>
      <c r="F280" s="43" t="s">
        <v>96</v>
      </c>
      <c r="G280" s="43" t="s">
        <v>100</v>
      </c>
      <c r="H280" s="43" t="s">
        <v>89</v>
      </c>
      <c r="I280" s="44" t="s">
        <v>90</v>
      </c>
      <c r="L280" s="42" t="s">
        <v>91</v>
      </c>
      <c r="M280" s="43" t="s">
        <v>92</v>
      </c>
      <c r="N280" s="43" t="s">
        <v>93</v>
      </c>
      <c r="O280" s="43" t="s">
        <v>94</v>
      </c>
      <c r="P280" s="43" t="s">
        <v>85</v>
      </c>
      <c r="Q280" s="43" t="s">
        <v>87</v>
      </c>
      <c r="R280" s="43" t="s">
        <v>97</v>
      </c>
      <c r="S280" s="43" t="s">
        <v>98</v>
      </c>
      <c r="T280" s="43" t="s">
        <v>99</v>
      </c>
      <c r="U280" s="44" t="s">
        <v>88</v>
      </c>
      <c r="V280" s="18" t="s">
        <v>7</v>
      </c>
    </row>
    <row r="281" spans="1:22" ht="14.25" x14ac:dyDescent="0.25">
      <c r="B281" s="52">
        <f t="array" ref="B281:B290">MMULT(D247:M256,$R$9:$R$18)</f>
        <v>100</v>
      </c>
      <c r="C281" s="51" t="s">
        <v>106</v>
      </c>
      <c r="D281" s="77">
        <f>K$9</f>
        <v>0</v>
      </c>
      <c r="E281" s="67">
        <f>B$9</f>
        <v>1</v>
      </c>
      <c r="F281" s="77">
        <f>L$9</f>
        <v>0</v>
      </c>
      <c r="G281" s="77">
        <f>P$9</f>
        <v>0</v>
      </c>
      <c r="H281" s="55">
        <f t="shared" ref="H281" si="211">E$9</f>
        <v>0</v>
      </c>
      <c r="I281" s="55">
        <f t="shared" ref="I281" si="212">F$9</f>
        <v>0</v>
      </c>
      <c r="K281" s="51" t="s">
        <v>107</v>
      </c>
      <c r="L281" s="55">
        <f>G$6</f>
        <v>0</v>
      </c>
      <c r="M281" s="55">
        <f t="shared" ref="M281" si="213">H$6</f>
        <v>0</v>
      </c>
      <c r="N281" s="55">
        <f t="shared" ref="N281" si="214">I$6</f>
        <v>0</v>
      </c>
      <c r="O281" s="55">
        <f t="shared" ref="O281" si="215">J$6</f>
        <v>0</v>
      </c>
      <c r="P281" s="55">
        <f>A$6</f>
        <v>104</v>
      </c>
      <c r="Q281" s="55">
        <f>C$6</f>
        <v>106</v>
      </c>
      <c r="R281" s="55">
        <f t="shared" ref="R281" si="216">M$6</f>
        <v>0</v>
      </c>
      <c r="S281" s="55">
        <f t="shared" ref="S281" si="217">N$6</f>
        <v>0</v>
      </c>
      <c r="T281" s="55">
        <f t="shared" ref="T281" si="218">O$6</f>
        <v>0</v>
      </c>
      <c r="U281" s="55">
        <f>D$6</f>
        <v>99</v>
      </c>
      <c r="V281" s="18" t="s">
        <v>7</v>
      </c>
    </row>
    <row r="282" spans="1:22" ht="14.25" x14ac:dyDescent="0.25">
      <c r="B282" s="53">
        <v>15</v>
      </c>
      <c r="D282" s="77">
        <f>K$10</f>
        <v>0</v>
      </c>
      <c r="E282" s="67">
        <f>B$10</f>
        <v>0</v>
      </c>
      <c r="F282" s="77">
        <f>L$10</f>
        <v>0</v>
      </c>
      <c r="G282" s="77">
        <f>P$10</f>
        <v>0</v>
      </c>
      <c r="H282" s="55">
        <f t="shared" ref="H282" si="219">E$10</f>
        <v>0</v>
      </c>
      <c r="I282" s="55">
        <f t="shared" ref="I282" si="220">F$10</f>
        <v>0</v>
      </c>
      <c r="K282" s="51" t="s">
        <v>108</v>
      </c>
      <c r="L282" s="57">
        <f>MMULT(L281:U281,B281:B290)+$R$7</f>
        <v>-4989.090909090909</v>
      </c>
      <c r="V282" s="18" t="s">
        <v>7</v>
      </c>
    </row>
    <row r="283" spans="1:22" x14ac:dyDescent="0.2">
      <c r="B283" s="53">
        <v>37.727272727272727</v>
      </c>
      <c r="D283" s="77">
        <f>K$11</f>
        <v>0</v>
      </c>
      <c r="E283" s="67">
        <f>B$11</f>
        <v>0</v>
      </c>
      <c r="F283" s="77">
        <f>L$11</f>
        <v>0</v>
      </c>
      <c r="G283" s="77">
        <f>P$11</f>
        <v>0</v>
      </c>
      <c r="H283" s="55">
        <f t="shared" ref="H283" si="221">E$11</f>
        <v>0</v>
      </c>
      <c r="I283" s="55">
        <f t="shared" ref="I283" si="222">F$11</f>
        <v>0</v>
      </c>
      <c r="V283" s="18" t="s">
        <v>7</v>
      </c>
    </row>
    <row r="284" spans="1:22" ht="20.25" x14ac:dyDescent="0.35">
      <c r="B284" s="53">
        <v>57.272727272727273</v>
      </c>
      <c r="D284" s="77">
        <f>K$12</f>
        <v>0</v>
      </c>
      <c r="E284" s="67">
        <f>B$12</f>
        <v>1</v>
      </c>
      <c r="F284" s="77">
        <f>L$12</f>
        <v>0</v>
      </c>
      <c r="G284" s="77">
        <f>P$12</f>
        <v>0</v>
      </c>
      <c r="H284" s="55">
        <f t="shared" ref="H284" si="223">E$12</f>
        <v>0</v>
      </c>
      <c r="I284" s="55">
        <f t="shared" ref="I284" si="224">F$12</f>
        <v>0</v>
      </c>
      <c r="L284" s="42" t="s">
        <v>95</v>
      </c>
      <c r="M284" s="43" t="s">
        <v>86</v>
      </c>
      <c r="N284" s="43" t="s">
        <v>96</v>
      </c>
      <c r="O284" s="43" t="s">
        <v>100</v>
      </c>
      <c r="P284" s="43" t="s">
        <v>89</v>
      </c>
      <c r="Q284" s="44" t="s">
        <v>90</v>
      </c>
      <c r="V284" s="18" t="s">
        <v>7</v>
      </c>
    </row>
    <row r="285" spans="1:22" ht="14.25" x14ac:dyDescent="0.25">
      <c r="B285" s="53">
        <v>0</v>
      </c>
      <c r="D285" s="77">
        <f>K$13</f>
        <v>1</v>
      </c>
      <c r="E285" s="67">
        <f>B$13</f>
        <v>-10</v>
      </c>
      <c r="F285" s="77">
        <f>L$13</f>
        <v>0</v>
      </c>
      <c r="G285" s="77">
        <f>P$13</f>
        <v>0</v>
      </c>
      <c r="H285" s="55">
        <f t="shared" ref="H285" si="225">E$13</f>
        <v>0</v>
      </c>
      <c r="I285" s="55">
        <f t="shared" ref="I285" si="226">F$13</f>
        <v>0</v>
      </c>
      <c r="K285" s="51" t="s">
        <v>109</v>
      </c>
      <c r="L285" s="55">
        <f>K$6</f>
        <v>0</v>
      </c>
      <c r="M285" s="55">
        <f t="shared" ref="M285" si="227">B$6</f>
        <v>97</v>
      </c>
      <c r="N285" s="55">
        <f>L$6</f>
        <v>0</v>
      </c>
      <c r="O285" s="55">
        <f>P$6</f>
        <v>0</v>
      </c>
      <c r="P285" s="55">
        <f t="shared" ref="P285" si="228">E$6</f>
        <v>-100</v>
      </c>
      <c r="Q285" s="55">
        <f t="shared" ref="Q285" si="229">F$6</f>
        <v>-100</v>
      </c>
      <c r="V285" s="18" t="s">
        <v>7</v>
      </c>
    </row>
    <row r="286" spans="1:22" x14ac:dyDescent="0.2">
      <c r="B286" s="53">
        <v>2.2727272727272729</v>
      </c>
      <c r="D286" s="77">
        <f>K$14</f>
        <v>0</v>
      </c>
      <c r="E286" s="67">
        <f>B$14</f>
        <v>0</v>
      </c>
      <c r="F286" s="77">
        <f>L$14</f>
        <v>1</v>
      </c>
      <c r="G286" s="77">
        <f>P$14</f>
        <v>0</v>
      </c>
      <c r="H286" s="55">
        <f t="shared" ref="H286" si="230">E$14</f>
        <v>0</v>
      </c>
      <c r="I286" s="55">
        <f t="shared" ref="I286" si="231">F$14</f>
        <v>0</v>
      </c>
      <c r="V286" s="18" t="s">
        <v>7</v>
      </c>
    </row>
    <row r="287" spans="1:22" x14ac:dyDescent="0.2">
      <c r="B287" s="53">
        <v>0</v>
      </c>
      <c r="D287" s="77">
        <f>K$15</f>
        <v>0</v>
      </c>
      <c r="E287" s="67">
        <f>B$15</f>
        <v>-8</v>
      </c>
      <c r="F287" s="77">
        <f>L$15</f>
        <v>0</v>
      </c>
      <c r="G287" s="77">
        <f>P$15</f>
        <v>0</v>
      </c>
      <c r="H287" s="55">
        <f t="shared" ref="H287" si="232">E$15</f>
        <v>0</v>
      </c>
      <c r="I287" s="55">
        <f t="shared" ref="I287" si="233">F$15</f>
        <v>0</v>
      </c>
      <c r="V287" s="18" t="s">
        <v>7</v>
      </c>
    </row>
    <row r="288" spans="1:22" x14ac:dyDescent="0.2">
      <c r="B288" s="53">
        <v>17.272727272727277</v>
      </c>
      <c r="D288" s="77">
        <f>K$16</f>
        <v>0</v>
      </c>
      <c r="E288" s="67">
        <f>B$16</f>
        <v>0</v>
      </c>
      <c r="F288" s="77">
        <f>L$16</f>
        <v>0</v>
      </c>
      <c r="G288" s="77">
        <f>P$16</f>
        <v>0</v>
      </c>
      <c r="H288" s="55">
        <f t="shared" ref="H288" si="234">E$16</f>
        <v>0</v>
      </c>
      <c r="I288" s="55">
        <f t="shared" ref="I288" si="235">F$16</f>
        <v>0</v>
      </c>
      <c r="V288" s="18" t="s">
        <v>7</v>
      </c>
    </row>
    <row r="289" spans="1:22" x14ac:dyDescent="0.2">
      <c r="B289" s="53">
        <v>50</v>
      </c>
      <c r="D289" s="77">
        <f>K$17</f>
        <v>0</v>
      </c>
      <c r="E289" s="67">
        <f>B$17</f>
        <v>1</v>
      </c>
      <c r="F289" s="77">
        <f>L$17</f>
        <v>0</v>
      </c>
      <c r="G289" s="77">
        <f>P$17</f>
        <v>0</v>
      </c>
      <c r="H289" s="55">
        <f t="shared" ref="H289" si="236">E$17</f>
        <v>-1</v>
      </c>
      <c r="I289" s="55">
        <f t="shared" ref="I289" si="237">F$17</f>
        <v>0</v>
      </c>
      <c r="V289" s="18" t="s">
        <v>7</v>
      </c>
    </row>
    <row r="290" spans="1:22" x14ac:dyDescent="0.2">
      <c r="B290" s="54">
        <v>2.7272727272727275</v>
      </c>
      <c r="D290" s="77">
        <f>K$18</f>
        <v>0</v>
      </c>
      <c r="E290" s="67">
        <f>B$18</f>
        <v>0</v>
      </c>
      <c r="F290" s="77">
        <f>L$18</f>
        <v>0</v>
      </c>
      <c r="G290" s="77">
        <f>P$18</f>
        <v>1</v>
      </c>
      <c r="H290" s="55">
        <f t="shared" ref="H290" si="238">E$18</f>
        <v>0</v>
      </c>
      <c r="I290" s="55">
        <f t="shared" ref="I290" si="239">F$18</f>
        <v>-1</v>
      </c>
      <c r="V290" s="18" t="s">
        <v>7</v>
      </c>
    </row>
    <row r="291" spans="1:22" x14ac:dyDescent="0.2">
      <c r="A291"/>
      <c r="V291" s="18" t="s">
        <v>7</v>
      </c>
    </row>
    <row r="292" spans="1:22" ht="16.5" x14ac:dyDescent="0.25">
      <c r="A292"/>
      <c r="C292" s="51" t="s">
        <v>126</v>
      </c>
      <c r="D292" s="69">
        <f t="array" ref="D292:I301">MMULT(D247:M256,D281:I290)</f>
        <v>-1</v>
      </c>
      <c r="E292" s="70">
        <v>11</v>
      </c>
      <c r="F292" s="70">
        <v>0</v>
      </c>
      <c r="G292" s="70">
        <v>0</v>
      </c>
      <c r="H292" s="70">
        <v>0</v>
      </c>
      <c r="I292" s="71">
        <v>0</v>
      </c>
      <c r="K292" s="51" t="s">
        <v>110</v>
      </c>
      <c r="L292" s="58">
        <f t="array" ref="L292:Q292">MMULT(L281:U281,D292:I301)</f>
        <v>104</v>
      </c>
      <c r="M292" s="59">
        <v>-1040</v>
      </c>
      <c r="N292" s="59">
        <v>0.63636363636363491</v>
      </c>
      <c r="O292" s="59">
        <v>102.18181818181819</v>
      </c>
      <c r="P292" s="59">
        <v>0</v>
      </c>
      <c r="Q292" s="60">
        <v>-102.18181818181819</v>
      </c>
      <c r="V292" s="18" t="s">
        <v>7</v>
      </c>
    </row>
    <row r="293" spans="1:22" ht="14.25" x14ac:dyDescent="0.25">
      <c r="D293" s="72">
        <v>0</v>
      </c>
      <c r="E293" s="41">
        <v>0</v>
      </c>
      <c r="F293" s="41">
        <v>1.3877787807814457E-17</v>
      </c>
      <c r="G293" s="41">
        <v>-1</v>
      </c>
      <c r="H293" s="41">
        <v>0</v>
      </c>
      <c r="I293" s="73">
        <v>1</v>
      </c>
      <c r="K293" s="51" t="s">
        <v>111</v>
      </c>
      <c r="L293" s="66">
        <f t="shared" ref="L293:Q293" si="240">L292-L285</f>
        <v>104</v>
      </c>
      <c r="M293" s="61">
        <f t="shared" si="240"/>
        <v>-1137</v>
      </c>
      <c r="N293" s="66">
        <f t="shared" si="240"/>
        <v>0.63636363636363491</v>
      </c>
      <c r="O293" s="66">
        <f t="shared" si="240"/>
        <v>102.18181818181819</v>
      </c>
      <c r="P293" s="13">
        <f t="shared" si="240"/>
        <v>100</v>
      </c>
      <c r="Q293" s="13">
        <f t="shared" si="240"/>
        <v>-2.181818181818187</v>
      </c>
      <c r="V293" s="18" t="s">
        <v>7</v>
      </c>
    </row>
    <row r="294" spans="1:22" x14ac:dyDescent="0.2">
      <c r="D294" s="72">
        <v>-1</v>
      </c>
      <c r="E294" s="41">
        <v>10</v>
      </c>
      <c r="F294" s="41">
        <v>-9.0909090909090898E-2</v>
      </c>
      <c r="G294" s="41">
        <v>-0.45454545454545459</v>
      </c>
      <c r="H294" s="41">
        <v>0</v>
      </c>
      <c r="I294" s="73">
        <v>0.45454545454545459</v>
      </c>
      <c r="M294" s="56" t="s">
        <v>139</v>
      </c>
      <c r="V294" s="18" t="s">
        <v>7</v>
      </c>
    </row>
    <row r="295" spans="1:22" x14ac:dyDescent="0.2">
      <c r="D295" s="72">
        <v>0</v>
      </c>
      <c r="E295" s="41">
        <v>1</v>
      </c>
      <c r="F295" s="41">
        <v>9.0909090909090912E-2</v>
      </c>
      <c r="G295" s="41">
        <v>-0.54545454545454553</v>
      </c>
      <c r="H295" s="41">
        <v>0</v>
      </c>
      <c r="I295" s="73">
        <v>0.54545454545454553</v>
      </c>
      <c r="V295" s="18" t="s">
        <v>7</v>
      </c>
    </row>
    <row r="296" spans="1:22" x14ac:dyDescent="0.2">
      <c r="D296" s="72">
        <v>1</v>
      </c>
      <c r="E296" s="41">
        <v>-10</v>
      </c>
      <c r="F296" s="41">
        <v>0</v>
      </c>
      <c r="G296" s="41">
        <v>0</v>
      </c>
      <c r="H296" s="41">
        <v>0</v>
      </c>
      <c r="I296" s="73">
        <v>0</v>
      </c>
      <c r="V296" s="18" t="s">
        <v>7</v>
      </c>
    </row>
    <row r="297" spans="1:22" x14ac:dyDescent="0.2">
      <c r="D297" s="72">
        <v>0</v>
      </c>
      <c r="E297" s="41">
        <v>0</v>
      </c>
      <c r="F297" s="41">
        <v>9.0909090909090898E-2</v>
      </c>
      <c r="G297" s="41">
        <v>0.45454545454545459</v>
      </c>
      <c r="H297" s="41">
        <v>0</v>
      </c>
      <c r="I297" s="73">
        <v>-0.45454545454545459</v>
      </c>
      <c r="V297" s="18" t="s">
        <v>7</v>
      </c>
    </row>
    <row r="298" spans="1:22" x14ac:dyDescent="0.2">
      <c r="D298" s="72">
        <v>-2</v>
      </c>
      <c r="E298" s="41">
        <v>12</v>
      </c>
      <c r="F298" s="41">
        <v>0</v>
      </c>
      <c r="G298" s="41">
        <v>0</v>
      </c>
      <c r="H298" s="41">
        <v>0</v>
      </c>
      <c r="I298" s="73">
        <v>0</v>
      </c>
      <c r="V298" s="18" t="s">
        <v>7</v>
      </c>
    </row>
    <row r="299" spans="1:22" x14ac:dyDescent="0.2">
      <c r="D299" s="72">
        <v>0</v>
      </c>
      <c r="E299" s="41">
        <v>0</v>
      </c>
      <c r="F299" s="41">
        <v>-0.90909090909090917</v>
      </c>
      <c r="G299" s="41">
        <v>3.4545454545454555</v>
      </c>
      <c r="H299" s="41">
        <v>0</v>
      </c>
      <c r="I299" s="73">
        <v>-3.4545454545454555</v>
      </c>
      <c r="V299" s="18" t="s">
        <v>7</v>
      </c>
    </row>
    <row r="300" spans="1:22" x14ac:dyDescent="0.2">
      <c r="D300" s="72">
        <v>-1</v>
      </c>
      <c r="E300" s="41">
        <v>11</v>
      </c>
      <c r="F300" s="41">
        <v>0</v>
      </c>
      <c r="G300" s="41">
        <v>0</v>
      </c>
      <c r="H300" s="41">
        <v>-1</v>
      </c>
      <c r="I300" s="73">
        <v>0</v>
      </c>
      <c r="K300" s="51" t="s">
        <v>127</v>
      </c>
      <c r="L300" s="13">
        <f>M293</f>
        <v>-1137</v>
      </c>
      <c r="V300" s="18" t="s">
        <v>7</v>
      </c>
    </row>
    <row r="301" spans="1:22" x14ac:dyDescent="0.2">
      <c r="D301" s="74">
        <v>0</v>
      </c>
      <c r="E301" s="75">
        <v>0</v>
      </c>
      <c r="F301" s="75">
        <v>-9.0909090909090912E-2</v>
      </c>
      <c r="G301" s="75">
        <v>0.54545454545454553</v>
      </c>
      <c r="H301" s="75">
        <v>0</v>
      </c>
      <c r="I301" s="76">
        <v>-0.54545454545454553</v>
      </c>
      <c r="K301" s="51" t="s">
        <v>128</v>
      </c>
      <c r="L301" s="13">
        <f>E309</f>
        <v>0</v>
      </c>
      <c r="N301" s="51" t="s">
        <v>136</v>
      </c>
      <c r="O301" s="57">
        <f>-L301*L300</f>
        <v>0</v>
      </c>
      <c r="V301" s="18" t="s">
        <v>7</v>
      </c>
    </row>
    <row r="302" spans="1:22" x14ac:dyDescent="0.2">
      <c r="V302" s="18" t="s">
        <v>7</v>
      </c>
    </row>
    <row r="303" spans="1:22" ht="16.5" x14ac:dyDescent="0.25">
      <c r="A303" s="51" t="s">
        <v>112</v>
      </c>
      <c r="B303" s="52">
        <f t="array" ref="B303:B312">MMULT(D247:M256,E281:E290)</f>
        <v>11</v>
      </c>
      <c r="D303" s="51" t="s">
        <v>113</v>
      </c>
      <c r="E303" s="13">
        <f t="shared" ref="E303:E312" si="241">IF(B303&gt;0,B281/B303,-1)</f>
        <v>9.0909090909090917</v>
      </c>
      <c r="V303" s="18" t="s">
        <v>7</v>
      </c>
    </row>
    <row r="304" spans="1:22" x14ac:dyDescent="0.2">
      <c r="B304" s="53">
        <v>0</v>
      </c>
      <c r="E304" s="13">
        <f t="shared" si="241"/>
        <v>-1</v>
      </c>
      <c r="V304" s="18" t="s">
        <v>7</v>
      </c>
    </row>
    <row r="305" spans="1:22" x14ac:dyDescent="0.2">
      <c r="B305" s="53">
        <v>10</v>
      </c>
      <c r="E305" s="13">
        <f t="shared" si="241"/>
        <v>3.7727272727272725</v>
      </c>
      <c r="V305" s="18" t="s">
        <v>7</v>
      </c>
    </row>
    <row r="306" spans="1:22" x14ac:dyDescent="0.2">
      <c r="B306" s="53">
        <v>1</v>
      </c>
      <c r="E306" s="13">
        <f t="shared" si="241"/>
        <v>57.272727272727273</v>
      </c>
      <c r="V306" s="18" t="s">
        <v>7</v>
      </c>
    </row>
    <row r="307" spans="1:22" x14ac:dyDescent="0.2">
      <c r="B307" s="53">
        <v>-10</v>
      </c>
      <c r="E307" s="13">
        <f t="shared" si="241"/>
        <v>-1</v>
      </c>
      <c r="V307" s="18" t="s">
        <v>7</v>
      </c>
    </row>
    <row r="308" spans="1:22" x14ac:dyDescent="0.2">
      <c r="B308" s="53">
        <v>0</v>
      </c>
      <c r="E308" s="61">
        <f t="shared" si="241"/>
        <v>-1</v>
      </c>
      <c r="V308" s="18" t="s">
        <v>7</v>
      </c>
    </row>
    <row r="309" spans="1:22" x14ac:dyDescent="0.2">
      <c r="B309" s="53">
        <v>12</v>
      </c>
      <c r="E309" s="13">
        <f t="shared" si="241"/>
        <v>0</v>
      </c>
      <c r="F309" s="14" t="s">
        <v>140</v>
      </c>
      <c r="V309" s="18" t="s">
        <v>7</v>
      </c>
    </row>
    <row r="310" spans="1:22" x14ac:dyDescent="0.2">
      <c r="B310" s="53">
        <v>0</v>
      </c>
      <c r="E310" s="13">
        <f t="shared" si="241"/>
        <v>-1</v>
      </c>
      <c r="V310" s="18" t="s">
        <v>7</v>
      </c>
    </row>
    <row r="311" spans="1:22" x14ac:dyDescent="0.2">
      <c r="B311" s="53">
        <v>11</v>
      </c>
      <c r="E311" s="13">
        <f t="shared" si="241"/>
        <v>4.5454545454545459</v>
      </c>
      <c r="K311" s="62" t="s">
        <v>114</v>
      </c>
      <c r="V311" s="18" t="s">
        <v>7</v>
      </c>
    </row>
    <row r="312" spans="1:22" ht="13.5" thickBot="1" x14ac:dyDescent="0.25">
      <c r="B312" s="54">
        <v>0</v>
      </c>
      <c r="E312" s="13">
        <f t="shared" si="241"/>
        <v>-1</v>
      </c>
      <c r="K312" s="61">
        <f>L282-L301*L300</f>
        <v>-4989.090909090909</v>
      </c>
      <c r="V312" s="18" t="s">
        <v>7</v>
      </c>
    </row>
    <row r="313" spans="1:22" ht="13.5" thickBot="1" x14ac:dyDescent="0.25">
      <c r="A313" s="89" t="s">
        <v>102</v>
      </c>
      <c r="B313" s="102">
        <f>B234+1</f>
        <v>4</v>
      </c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18" t="s">
        <v>7</v>
      </c>
    </row>
    <row r="314" spans="1:22" x14ac:dyDescent="0.2">
      <c r="A314"/>
      <c r="D314" s="91">
        <f t="array" ref="D314:M314">TRANSPOSE(B315:B324)</f>
        <v>7</v>
      </c>
      <c r="E314" s="92">
        <v>8</v>
      </c>
      <c r="F314" s="92">
        <v>9</v>
      </c>
      <c r="G314" s="92">
        <v>10</v>
      </c>
      <c r="H314" s="92">
        <v>1</v>
      </c>
      <c r="I314" s="92">
        <v>3</v>
      </c>
      <c r="J314" s="92">
        <v>2</v>
      </c>
      <c r="K314" s="92">
        <v>14</v>
      </c>
      <c r="L314" s="92">
        <v>15</v>
      </c>
      <c r="M314" s="93">
        <v>4</v>
      </c>
      <c r="V314" s="18" t="s">
        <v>7</v>
      </c>
    </row>
    <row r="315" spans="1:22" x14ac:dyDescent="0.2">
      <c r="A315" s="14" t="s">
        <v>122</v>
      </c>
      <c r="B315" s="90">
        <v>7</v>
      </c>
      <c r="C315" s="51" t="s">
        <v>103</v>
      </c>
      <c r="D315" s="50">
        <f>G$9</f>
        <v>1</v>
      </c>
      <c r="E315" s="50">
        <f t="shared" ref="E315" si="242">H$9</f>
        <v>0</v>
      </c>
      <c r="F315" s="50">
        <f t="shared" ref="F315" si="243">I$9</f>
        <v>0</v>
      </c>
      <c r="G315" s="50">
        <f t="shared" ref="G315" si="244">J$9</f>
        <v>0</v>
      </c>
      <c r="H315" s="68">
        <f>A$9</f>
        <v>1</v>
      </c>
      <c r="I315" s="68">
        <f>C$9</f>
        <v>0</v>
      </c>
      <c r="J315" s="64">
        <f>B$9</f>
        <v>1</v>
      </c>
      <c r="K315" s="50">
        <f t="shared" ref="K315" si="245">N$9</f>
        <v>0</v>
      </c>
      <c r="L315" s="50">
        <f t="shared" ref="L315" si="246">O$9</f>
        <v>0</v>
      </c>
      <c r="M315" s="68">
        <f>D$9</f>
        <v>0</v>
      </c>
      <c r="V315" s="18" t="s">
        <v>7</v>
      </c>
    </row>
    <row r="316" spans="1:22" x14ac:dyDescent="0.2">
      <c r="B316" s="90">
        <v>8</v>
      </c>
      <c r="D316" s="50">
        <f>G$10</f>
        <v>0</v>
      </c>
      <c r="E316" s="50">
        <f t="shared" ref="E316" si="247">H$10</f>
        <v>1</v>
      </c>
      <c r="F316" s="50">
        <f t="shared" ref="F316" si="248">I$10</f>
        <v>0</v>
      </c>
      <c r="G316" s="50">
        <f t="shared" ref="G316" si="249">J$10</f>
        <v>0</v>
      </c>
      <c r="H316" s="68">
        <f>A$10</f>
        <v>0</v>
      </c>
      <c r="I316" s="68">
        <f>C$10</f>
        <v>1</v>
      </c>
      <c r="J316" s="64">
        <f>B$10</f>
        <v>0</v>
      </c>
      <c r="K316" s="50">
        <f t="shared" ref="K316" si="250">N$10</f>
        <v>0</v>
      </c>
      <c r="L316" s="50">
        <f t="shared" ref="L316" si="251">O$10</f>
        <v>0</v>
      </c>
      <c r="M316" s="68">
        <f>D$10</f>
        <v>1</v>
      </c>
      <c r="V316" s="18" t="s">
        <v>7</v>
      </c>
    </row>
    <row r="317" spans="1:22" x14ac:dyDescent="0.2">
      <c r="B317" s="90">
        <v>9</v>
      </c>
      <c r="D317" s="50">
        <f>G$11</f>
        <v>0</v>
      </c>
      <c r="E317" s="50">
        <f t="shared" ref="E317" si="252">H$11</f>
        <v>0</v>
      </c>
      <c r="F317" s="50">
        <f t="shared" ref="F317" si="253">I$11</f>
        <v>1</v>
      </c>
      <c r="G317" s="50">
        <f t="shared" ref="G317" si="254">J$11</f>
        <v>0</v>
      </c>
      <c r="H317" s="68">
        <f>A$11</f>
        <v>1</v>
      </c>
      <c r="I317" s="68">
        <f>C$11</f>
        <v>1</v>
      </c>
      <c r="J317" s="64">
        <f>B$11</f>
        <v>0</v>
      </c>
      <c r="K317" s="50">
        <f t="shared" ref="K317" si="255">N$11</f>
        <v>0</v>
      </c>
      <c r="L317" s="50">
        <f t="shared" ref="L317" si="256">O$11</f>
        <v>0</v>
      </c>
      <c r="M317" s="68">
        <f>D$11</f>
        <v>0</v>
      </c>
      <c r="V317" s="18" t="s">
        <v>7</v>
      </c>
    </row>
    <row r="318" spans="1:22" x14ac:dyDescent="0.2">
      <c r="B318" s="90">
        <v>10</v>
      </c>
      <c r="D318" s="50">
        <f>G$12</f>
        <v>0</v>
      </c>
      <c r="E318" s="50">
        <f t="shared" ref="E318" si="257">H$12</f>
        <v>0</v>
      </c>
      <c r="F318" s="50">
        <f t="shared" ref="F318" si="258">I$12</f>
        <v>0</v>
      </c>
      <c r="G318" s="50">
        <f t="shared" ref="G318" si="259">J$12</f>
        <v>1</v>
      </c>
      <c r="H318" s="68">
        <f>A$12</f>
        <v>0</v>
      </c>
      <c r="I318" s="68">
        <f>C$12</f>
        <v>0</v>
      </c>
      <c r="J318" s="64">
        <f>B$12</f>
        <v>1</v>
      </c>
      <c r="K318" s="50">
        <f t="shared" ref="K318" si="260">N$12</f>
        <v>0</v>
      </c>
      <c r="L318" s="50">
        <f t="shared" ref="L318" si="261">O$12</f>
        <v>0</v>
      </c>
      <c r="M318" s="68">
        <f>D$12</f>
        <v>1</v>
      </c>
      <c r="V318" s="18" t="s">
        <v>7</v>
      </c>
    </row>
    <row r="319" spans="1:22" x14ac:dyDescent="0.2">
      <c r="B319" s="90">
        <v>1</v>
      </c>
      <c r="D319" s="50">
        <f>G$13</f>
        <v>0</v>
      </c>
      <c r="E319" s="50">
        <f t="shared" ref="E319" si="262">H$13</f>
        <v>0</v>
      </c>
      <c r="F319" s="50">
        <f t="shared" ref="F319" si="263">I$13</f>
        <v>0</v>
      </c>
      <c r="G319" s="50">
        <f t="shared" ref="G319" si="264">J$13</f>
        <v>0</v>
      </c>
      <c r="H319" s="68">
        <f>A$13</f>
        <v>1</v>
      </c>
      <c r="I319" s="68">
        <f>C$13</f>
        <v>0</v>
      </c>
      <c r="J319" s="64">
        <f>B$13</f>
        <v>-10</v>
      </c>
      <c r="K319" s="50">
        <f t="shared" ref="K319" si="265">N$13</f>
        <v>0</v>
      </c>
      <c r="L319" s="50">
        <f t="shared" ref="L319" si="266">O$13</f>
        <v>0</v>
      </c>
      <c r="M319" s="68">
        <f>D$13</f>
        <v>0</v>
      </c>
      <c r="V319" s="18" t="s">
        <v>7</v>
      </c>
    </row>
    <row r="320" spans="1:22" x14ac:dyDescent="0.2">
      <c r="B320" s="90">
        <v>3</v>
      </c>
      <c r="D320" s="50">
        <f>G$14</f>
        <v>0</v>
      </c>
      <c r="E320" s="50">
        <f t="shared" ref="E320" si="267">H$14</f>
        <v>0</v>
      </c>
      <c r="F320" s="50">
        <f t="shared" ref="F320" si="268">I$14</f>
        <v>0</v>
      </c>
      <c r="G320" s="50">
        <f t="shared" ref="G320" si="269">J$14</f>
        <v>0</v>
      </c>
      <c r="H320" s="68">
        <f>A$14</f>
        <v>0</v>
      </c>
      <c r="I320" s="68">
        <f>C$14</f>
        <v>6</v>
      </c>
      <c r="J320" s="64">
        <f>B$14</f>
        <v>0</v>
      </c>
      <c r="K320" s="50">
        <f t="shared" ref="K320" si="270">N$14</f>
        <v>0</v>
      </c>
      <c r="L320" s="50">
        <f t="shared" ref="L320" si="271">O$14</f>
        <v>0</v>
      </c>
      <c r="M320" s="68">
        <f>D$14</f>
        <v>-5</v>
      </c>
      <c r="V320" s="18" t="s">
        <v>7</v>
      </c>
    </row>
    <row r="321" spans="1:22" x14ac:dyDescent="0.2">
      <c r="B321" s="90">
        <v>2</v>
      </c>
      <c r="D321" s="50">
        <f>G$15</f>
        <v>0</v>
      </c>
      <c r="E321" s="50">
        <f t="shared" ref="E321" si="272">H$15</f>
        <v>0</v>
      </c>
      <c r="F321" s="50">
        <f t="shared" ref="F321" si="273">I$15</f>
        <v>0</v>
      </c>
      <c r="G321" s="50">
        <f t="shared" ref="G321" si="274">J$15</f>
        <v>0</v>
      </c>
      <c r="H321" s="68">
        <f>A$15</f>
        <v>2</v>
      </c>
      <c r="I321" s="68">
        <f>C$15</f>
        <v>0</v>
      </c>
      <c r="J321" s="64">
        <f>B$15</f>
        <v>-8</v>
      </c>
      <c r="K321" s="50">
        <f t="shared" ref="K321" si="275">N$15</f>
        <v>0</v>
      </c>
      <c r="L321" s="50">
        <f t="shared" ref="L321" si="276">O$15</f>
        <v>0</v>
      </c>
      <c r="M321" s="68">
        <f>D$15</f>
        <v>0</v>
      </c>
      <c r="V321" s="18" t="s">
        <v>7</v>
      </c>
    </row>
    <row r="322" spans="1:22" x14ac:dyDescent="0.2">
      <c r="B322" s="90">
        <v>14</v>
      </c>
      <c r="D322" s="50">
        <f>G$16</f>
        <v>0</v>
      </c>
      <c r="E322" s="50">
        <f t="shared" ref="E322" si="277">H$16</f>
        <v>0</v>
      </c>
      <c r="F322" s="50">
        <f t="shared" ref="F322" si="278">I$16</f>
        <v>0</v>
      </c>
      <c r="G322" s="50">
        <f t="shared" ref="G322" si="279">J$16</f>
        <v>0</v>
      </c>
      <c r="H322" s="68">
        <f>A$16</f>
        <v>0</v>
      </c>
      <c r="I322" s="68">
        <f>C$16</f>
        <v>2</v>
      </c>
      <c r="J322" s="64">
        <f>B$16</f>
        <v>0</v>
      </c>
      <c r="K322" s="50">
        <f t="shared" ref="K322" si="280">N$16</f>
        <v>1</v>
      </c>
      <c r="L322" s="50">
        <f t="shared" ref="L322" si="281">O$16</f>
        <v>0</v>
      </c>
      <c r="M322" s="68">
        <f>D$16</f>
        <v>-8</v>
      </c>
      <c r="V322" s="18" t="s">
        <v>7</v>
      </c>
    </row>
    <row r="323" spans="1:22" x14ac:dyDescent="0.2">
      <c r="B323" s="90">
        <v>15</v>
      </c>
      <c r="D323" s="50">
        <f>G$17</f>
        <v>0</v>
      </c>
      <c r="E323" s="50">
        <f t="shared" ref="E323" si="282">H$17</f>
        <v>0</v>
      </c>
      <c r="F323" s="50">
        <f t="shared" ref="F323" si="283">I$17</f>
        <v>0</v>
      </c>
      <c r="G323" s="50">
        <f t="shared" ref="G323" si="284">J$17</f>
        <v>0</v>
      </c>
      <c r="H323" s="68">
        <f>A$17</f>
        <v>1</v>
      </c>
      <c r="I323" s="68">
        <f>C$17</f>
        <v>0</v>
      </c>
      <c r="J323" s="64">
        <f>B$17</f>
        <v>1</v>
      </c>
      <c r="K323" s="50">
        <f t="shared" ref="K323" si="285">N$17</f>
        <v>0</v>
      </c>
      <c r="L323" s="50">
        <f t="shared" ref="L323" si="286">O$17</f>
        <v>1</v>
      </c>
      <c r="M323" s="68">
        <f>D$17</f>
        <v>0</v>
      </c>
      <c r="V323" s="18" t="s">
        <v>7</v>
      </c>
    </row>
    <row r="324" spans="1:22" x14ac:dyDescent="0.2">
      <c r="B324" s="90">
        <v>4</v>
      </c>
      <c r="D324" s="50">
        <f>G$18</f>
        <v>0</v>
      </c>
      <c r="E324" s="50">
        <f t="shared" ref="E324" si="287">H$18</f>
        <v>0</v>
      </c>
      <c r="F324" s="50">
        <f t="shared" ref="F324" si="288">I$18</f>
        <v>0</v>
      </c>
      <c r="G324" s="50">
        <f t="shared" ref="G324" si="289">J$18</f>
        <v>0</v>
      </c>
      <c r="H324" s="68">
        <f>A$18</f>
        <v>0</v>
      </c>
      <c r="I324" s="68">
        <f>C$18</f>
        <v>1</v>
      </c>
      <c r="J324" s="64">
        <f>B$18</f>
        <v>0</v>
      </c>
      <c r="K324" s="50">
        <f t="shared" ref="K324" si="290">N$18</f>
        <v>0</v>
      </c>
      <c r="L324" s="50">
        <f t="shared" ref="L324" si="291">O$18</f>
        <v>0</v>
      </c>
      <c r="M324" s="68">
        <f>D$18</f>
        <v>1</v>
      </c>
      <c r="V324" s="18" t="s">
        <v>7</v>
      </c>
    </row>
    <row r="325" spans="1:22" x14ac:dyDescent="0.2">
      <c r="V325" s="18" t="s">
        <v>7</v>
      </c>
    </row>
    <row r="326" spans="1:22" ht="15.75" x14ac:dyDescent="0.2">
      <c r="C326" s="51" t="s">
        <v>104</v>
      </c>
      <c r="D326" s="13">
        <f t="array" ref="D326:M335">MINVERSE(D315:M324)</f>
        <v>1</v>
      </c>
      <c r="E326" s="13">
        <v>0</v>
      </c>
      <c r="F326" s="13">
        <v>0</v>
      </c>
      <c r="G326" s="13">
        <v>0</v>
      </c>
      <c r="H326" s="13">
        <v>0.83333333333333326</v>
      </c>
      <c r="I326" s="13">
        <v>0</v>
      </c>
      <c r="J326" s="13">
        <v>-0.91666666666666663</v>
      </c>
      <c r="K326" s="13">
        <v>0</v>
      </c>
      <c r="L326" s="13">
        <v>0</v>
      </c>
      <c r="M326" s="13">
        <v>0</v>
      </c>
      <c r="V326" s="18" t="s">
        <v>7</v>
      </c>
    </row>
    <row r="327" spans="1:22" x14ac:dyDescent="0.2">
      <c r="D327" s="13">
        <v>0</v>
      </c>
      <c r="E327" s="13">
        <v>1</v>
      </c>
      <c r="F327" s="13">
        <v>0</v>
      </c>
      <c r="G327" s="13">
        <v>0</v>
      </c>
      <c r="H327" s="13">
        <v>0</v>
      </c>
      <c r="I327" s="13">
        <v>1.3877787807814457E-17</v>
      </c>
      <c r="J327" s="13">
        <v>0</v>
      </c>
      <c r="K327" s="13">
        <v>0</v>
      </c>
      <c r="L327" s="13">
        <v>0</v>
      </c>
      <c r="M327" s="13">
        <v>-1</v>
      </c>
      <c r="V327" s="18" t="s">
        <v>7</v>
      </c>
    </row>
    <row r="328" spans="1:22" x14ac:dyDescent="0.2">
      <c r="D328" s="13">
        <v>0</v>
      </c>
      <c r="E328" s="13">
        <v>0</v>
      </c>
      <c r="F328" s="13">
        <v>1</v>
      </c>
      <c r="G328" s="13">
        <v>0</v>
      </c>
      <c r="H328" s="13">
        <v>0.66666666666666663</v>
      </c>
      <c r="I328" s="13">
        <v>-9.0909090909090898E-2</v>
      </c>
      <c r="J328" s="13">
        <v>-0.83333333333333326</v>
      </c>
      <c r="K328" s="13">
        <v>0</v>
      </c>
      <c r="L328" s="13">
        <v>0</v>
      </c>
      <c r="M328" s="13">
        <v>-0.45454545454545459</v>
      </c>
      <c r="V328" s="18" t="s">
        <v>7</v>
      </c>
    </row>
    <row r="329" spans="1:22" x14ac:dyDescent="0.2">
      <c r="D329" s="13">
        <v>0</v>
      </c>
      <c r="E329" s="13">
        <v>0</v>
      </c>
      <c r="F329" s="13">
        <v>0</v>
      </c>
      <c r="G329" s="13">
        <v>1</v>
      </c>
      <c r="H329" s="13">
        <v>0.16666666666666666</v>
      </c>
      <c r="I329" s="13">
        <v>9.0909090909090912E-2</v>
      </c>
      <c r="J329" s="13">
        <v>-8.3333333333333329E-2</v>
      </c>
      <c r="K329" s="13">
        <v>0</v>
      </c>
      <c r="L329" s="13">
        <v>0</v>
      </c>
      <c r="M329" s="13">
        <v>-0.54545454545454553</v>
      </c>
      <c r="V329" s="18" t="s">
        <v>7</v>
      </c>
    </row>
    <row r="330" spans="1:22" x14ac:dyDescent="0.2">
      <c r="D330" s="13">
        <v>0</v>
      </c>
      <c r="E330" s="13">
        <v>0</v>
      </c>
      <c r="F330" s="13">
        <v>0</v>
      </c>
      <c r="G330" s="13">
        <v>0</v>
      </c>
      <c r="H330" s="13">
        <v>-0.66666666666666663</v>
      </c>
      <c r="I330" s="13">
        <v>0</v>
      </c>
      <c r="J330" s="13">
        <v>0.83333333333333326</v>
      </c>
      <c r="K330" s="13">
        <v>0</v>
      </c>
      <c r="L330" s="13">
        <v>0</v>
      </c>
      <c r="M330" s="13">
        <v>0</v>
      </c>
      <c r="V330" s="18" t="s">
        <v>7</v>
      </c>
    </row>
    <row r="331" spans="1:22" x14ac:dyDescent="0.2">
      <c r="D331" s="13">
        <v>0</v>
      </c>
      <c r="E331" s="13">
        <v>0</v>
      </c>
      <c r="F331" s="13">
        <v>0</v>
      </c>
      <c r="G331" s="13">
        <v>0</v>
      </c>
      <c r="H331" s="13">
        <v>0</v>
      </c>
      <c r="I331" s="13">
        <v>9.0909090909090898E-2</v>
      </c>
      <c r="J331" s="13">
        <v>0</v>
      </c>
      <c r="K331" s="13">
        <v>0</v>
      </c>
      <c r="L331" s="13">
        <v>0</v>
      </c>
      <c r="M331" s="13">
        <v>0.45454545454545459</v>
      </c>
      <c r="V331" s="18" t="s">
        <v>7</v>
      </c>
    </row>
    <row r="332" spans="1:22" x14ac:dyDescent="0.2">
      <c r="D332" s="13">
        <v>0</v>
      </c>
      <c r="E332" s="13">
        <v>0</v>
      </c>
      <c r="F332" s="13">
        <v>0</v>
      </c>
      <c r="G332" s="13">
        <v>0</v>
      </c>
      <c r="H332" s="13">
        <v>-0.16666666666666666</v>
      </c>
      <c r="I332" s="13">
        <v>0</v>
      </c>
      <c r="J332" s="13">
        <v>8.3333333333333329E-2</v>
      </c>
      <c r="K332" s="13">
        <v>0</v>
      </c>
      <c r="L332" s="13">
        <v>0</v>
      </c>
      <c r="M332" s="13">
        <v>0</v>
      </c>
      <c r="V332" s="18" t="s">
        <v>7</v>
      </c>
    </row>
    <row r="333" spans="1:22" x14ac:dyDescent="0.2">
      <c r="D333" s="13">
        <v>0</v>
      </c>
      <c r="E333" s="13">
        <v>0</v>
      </c>
      <c r="F333" s="13">
        <v>0</v>
      </c>
      <c r="G333" s="13">
        <v>0</v>
      </c>
      <c r="H333" s="13">
        <v>0</v>
      </c>
      <c r="I333" s="13">
        <v>-0.90909090909090917</v>
      </c>
      <c r="J333" s="13">
        <v>0</v>
      </c>
      <c r="K333" s="13">
        <v>1</v>
      </c>
      <c r="L333" s="13">
        <v>0</v>
      </c>
      <c r="M333" s="13">
        <v>3.4545454545454555</v>
      </c>
      <c r="V333" s="18" t="s">
        <v>7</v>
      </c>
    </row>
    <row r="334" spans="1:22" x14ac:dyDescent="0.2">
      <c r="D334" s="13">
        <v>0</v>
      </c>
      <c r="E334" s="13">
        <v>0</v>
      </c>
      <c r="F334" s="13">
        <v>0</v>
      </c>
      <c r="G334" s="13">
        <v>0</v>
      </c>
      <c r="H334" s="13">
        <v>0.83333333333333337</v>
      </c>
      <c r="I334" s="13">
        <v>0</v>
      </c>
      <c r="J334" s="13">
        <v>-0.91666666666666674</v>
      </c>
      <c r="K334" s="13">
        <v>0</v>
      </c>
      <c r="L334" s="13">
        <v>1</v>
      </c>
      <c r="M334" s="13">
        <v>0</v>
      </c>
      <c r="V334" s="18" t="s">
        <v>7</v>
      </c>
    </row>
    <row r="335" spans="1:22" x14ac:dyDescent="0.2">
      <c r="D335" s="13">
        <v>0</v>
      </c>
      <c r="E335" s="13">
        <v>0</v>
      </c>
      <c r="F335" s="13">
        <v>0</v>
      </c>
      <c r="G335" s="13">
        <v>0</v>
      </c>
      <c r="H335" s="13">
        <v>0</v>
      </c>
      <c r="I335" s="13">
        <v>-9.0909090909090912E-2</v>
      </c>
      <c r="J335" s="13">
        <v>0</v>
      </c>
      <c r="K335" s="13">
        <v>0</v>
      </c>
      <c r="L335" s="13">
        <v>0</v>
      </c>
      <c r="M335" s="13">
        <v>0.54545454545454553</v>
      </c>
      <c r="V335" s="18" t="s">
        <v>7</v>
      </c>
    </row>
    <row r="336" spans="1:22" ht="16.5" x14ac:dyDescent="0.25">
      <c r="A336" s="65" t="s">
        <v>132</v>
      </c>
      <c r="V336" s="18" t="s">
        <v>7</v>
      </c>
    </row>
    <row r="337" spans="1:22" x14ac:dyDescent="0.2">
      <c r="A337"/>
      <c r="B337" s="52">
        <f t="array" ref="B337:B346">MMULT(D247:M256,J315:J324)</f>
        <v>11</v>
      </c>
      <c r="C337" s="51" t="s">
        <v>115</v>
      </c>
      <c r="D337" s="55">
        <v>1</v>
      </c>
      <c r="E337" s="55">
        <v>0</v>
      </c>
      <c r="F337" s="55">
        <v>0</v>
      </c>
      <c r="G337" s="55">
        <v>0</v>
      </c>
      <c r="H337" s="55">
        <v>0</v>
      </c>
      <c r="I337" s="55">
        <v>0</v>
      </c>
      <c r="J337" s="13">
        <f t="shared" ref="J337:J346" si="292">-B337/$B$343</f>
        <v>-0.91666666666666663</v>
      </c>
      <c r="K337" s="55">
        <v>0</v>
      </c>
      <c r="L337" s="55">
        <v>0</v>
      </c>
      <c r="M337" s="55">
        <v>0</v>
      </c>
      <c r="V337" s="18" t="s">
        <v>7</v>
      </c>
    </row>
    <row r="338" spans="1:22" x14ac:dyDescent="0.2">
      <c r="B338" s="53">
        <v>0</v>
      </c>
      <c r="D338" s="55">
        <v>0</v>
      </c>
      <c r="E338" s="55">
        <v>1</v>
      </c>
      <c r="F338" s="55">
        <v>0</v>
      </c>
      <c r="G338" s="55">
        <v>0</v>
      </c>
      <c r="H338" s="55">
        <v>0</v>
      </c>
      <c r="I338" s="55">
        <v>0</v>
      </c>
      <c r="J338" s="13">
        <f t="shared" si="292"/>
        <v>0</v>
      </c>
      <c r="K338" s="55">
        <v>0</v>
      </c>
      <c r="L338" s="55">
        <v>0</v>
      </c>
      <c r="M338" s="55">
        <v>0</v>
      </c>
      <c r="V338" s="18" t="s">
        <v>7</v>
      </c>
    </row>
    <row r="339" spans="1:22" x14ac:dyDescent="0.2">
      <c r="A339"/>
      <c r="B339" s="53">
        <v>10</v>
      </c>
      <c r="D339" s="55">
        <v>0</v>
      </c>
      <c r="E339" s="55">
        <v>0</v>
      </c>
      <c r="F339" s="55">
        <v>1</v>
      </c>
      <c r="G339" s="55">
        <v>0</v>
      </c>
      <c r="H339" s="55">
        <v>0</v>
      </c>
      <c r="I339" s="55">
        <v>0</v>
      </c>
      <c r="J339" s="13">
        <f t="shared" si="292"/>
        <v>-0.83333333333333337</v>
      </c>
      <c r="K339" s="55">
        <v>0</v>
      </c>
      <c r="L339" s="55">
        <v>0</v>
      </c>
      <c r="M339" s="55">
        <v>0</v>
      </c>
      <c r="V339" s="18" t="s">
        <v>7</v>
      </c>
    </row>
    <row r="340" spans="1:22" x14ac:dyDescent="0.2">
      <c r="A340"/>
      <c r="B340" s="53">
        <v>1</v>
      </c>
      <c r="D340" s="55">
        <v>0</v>
      </c>
      <c r="E340" s="55">
        <v>0</v>
      </c>
      <c r="F340" s="55">
        <v>0</v>
      </c>
      <c r="G340" s="55">
        <v>1</v>
      </c>
      <c r="H340" s="55">
        <v>0</v>
      </c>
      <c r="I340" s="55">
        <v>0</v>
      </c>
      <c r="J340" s="13">
        <f t="shared" si="292"/>
        <v>-8.3333333333333329E-2</v>
      </c>
      <c r="K340" s="55">
        <v>0</v>
      </c>
      <c r="L340" s="55">
        <v>0</v>
      </c>
      <c r="M340" s="55">
        <v>0</v>
      </c>
      <c r="V340" s="18" t="s">
        <v>7</v>
      </c>
    </row>
    <row r="341" spans="1:22" x14ac:dyDescent="0.2">
      <c r="A341"/>
      <c r="B341" s="53">
        <v>-10</v>
      </c>
      <c r="D341" s="55">
        <v>0</v>
      </c>
      <c r="E341" s="55">
        <v>0</v>
      </c>
      <c r="F341" s="55">
        <v>0</v>
      </c>
      <c r="G341" s="55">
        <v>0</v>
      </c>
      <c r="H341" s="55">
        <v>1</v>
      </c>
      <c r="I341" s="55">
        <v>0</v>
      </c>
      <c r="J341" s="13">
        <f t="shared" si="292"/>
        <v>0.83333333333333337</v>
      </c>
      <c r="K341" s="55">
        <v>0</v>
      </c>
      <c r="L341" s="55">
        <v>0</v>
      </c>
      <c r="M341" s="55">
        <v>0</v>
      </c>
      <c r="V341" s="18" t="s">
        <v>7</v>
      </c>
    </row>
    <row r="342" spans="1:22" x14ac:dyDescent="0.2">
      <c r="A342"/>
      <c r="B342" s="53">
        <v>0</v>
      </c>
      <c r="D342" s="55">
        <v>0</v>
      </c>
      <c r="E342" s="55">
        <v>0</v>
      </c>
      <c r="F342" s="55">
        <v>0</v>
      </c>
      <c r="G342" s="55">
        <v>0</v>
      </c>
      <c r="H342" s="55">
        <v>0</v>
      </c>
      <c r="I342" s="55">
        <v>1</v>
      </c>
      <c r="J342" s="13">
        <f>-B342/$B$343</f>
        <v>0</v>
      </c>
      <c r="K342" s="55">
        <v>0</v>
      </c>
      <c r="L342" s="55">
        <v>0</v>
      </c>
      <c r="M342" s="55">
        <v>0</v>
      </c>
      <c r="V342" s="18" t="s">
        <v>7</v>
      </c>
    </row>
    <row r="343" spans="1:22" x14ac:dyDescent="0.2">
      <c r="A343"/>
      <c r="B343" s="53">
        <v>12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61">
        <f>1/$B$343</f>
        <v>8.3333333333333329E-2</v>
      </c>
      <c r="K343" s="55">
        <v>0</v>
      </c>
      <c r="L343" s="55">
        <v>0</v>
      </c>
      <c r="M343" s="55">
        <v>0</v>
      </c>
      <c r="V343" s="18" t="s">
        <v>7</v>
      </c>
    </row>
    <row r="344" spans="1:22" x14ac:dyDescent="0.2">
      <c r="A344"/>
      <c r="B344" s="53">
        <v>0</v>
      </c>
      <c r="D344" s="55">
        <v>0</v>
      </c>
      <c r="E344" s="55">
        <v>0</v>
      </c>
      <c r="F344" s="55">
        <v>0</v>
      </c>
      <c r="G344" s="55">
        <v>0</v>
      </c>
      <c r="H344" s="55">
        <v>0</v>
      </c>
      <c r="I344" s="55">
        <v>0</v>
      </c>
      <c r="J344" s="13">
        <f t="shared" si="292"/>
        <v>0</v>
      </c>
      <c r="K344" s="55">
        <v>1</v>
      </c>
      <c r="L344" s="55">
        <v>0</v>
      </c>
      <c r="M344" s="55">
        <v>0</v>
      </c>
      <c r="V344" s="18" t="s">
        <v>7</v>
      </c>
    </row>
    <row r="345" spans="1:22" x14ac:dyDescent="0.2">
      <c r="A345"/>
      <c r="B345" s="53">
        <v>11</v>
      </c>
      <c r="D345" s="55">
        <v>0</v>
      </c>
      <c r="E345" s="55">
        <v>0</v>
      </c>
      <c r="F345" s="55">
        <v>0</v>
      </c>
      <c r="G345" s="55">
        <v>0</v>
      </c>
      <c r="H345" s="55">
        <v>0</v>
      </c>
      <c r="I345" s="55">
        <v>0</v>
      </c>
      <c r="J345" s="13">
        <f t="shared" si="292"/>
        <v>-0.91666666666666663</v>
      </c>
      <c r="K345" s="55">
        <v>0</v>
      </c>
      <c r="L345" s="55">
        <v>1</v>
      </c>
      <c r="M345" s="55">
        <v>0</v>
      </c>
      <c r="V345" s="18" t="s">
        <v>7</v>
      </c>
    </row>
    <row r="346" spans="1:22" x14ac:dyDescent="0.2">
      <c r="A346"/>
      <c r="B346" s="54">
        <v>0</v>
      </c>
      <c r="D346" s="55">
        <v>0</v>
      </c>
      <c r="E346" s="55">
        <v>0</v>
      </c>
      <c r="F346" s="55">
        <v>0</v>
      </c>
      <c r="G346" s="55">
        <v>0</v>
      </c>
      <c r="H346" s="55">
        <v>0</v>
      </c>
      <c r="I346" s="55">
        <v>0</v>
      </c>
      <c r="J346" s="13">
        <f t="shared" si="292"/>
        <v>0</v>
      </c>
      <c r="K346" s="55">
        <v>0</v>
      </c>
      <c r="L346" s="55">
        <v>0</v>
      </c>
      <c r="M346" s="55">
        <v>1</v>
      </c>
      <c r="V346" s="18" t="s">
        <v>7</v>
      </c>
    </row>
    <row r="347" spans="1:22" x14ac:dyDescent="0.2">
      <c r="V347" s="18" t="s">
        <v>7</v>
      </c>
    </row>
    <row r="348" spans="1:22" ht="16.5" x14ac:dyDescent="0.25">
      <c r="C348" s="51" t="s">
        <v>131</v>
      </c>
      <c r="D348" s="69">
        <f t="array" ref="D348:M357">MMULT(D337:M346,D247:M256)</f>
        <v>1</v>
      </c>
      <c r="E348" s="70">
        <v>0</v>
      </c>
      <c r="F348" s="70">
        <v>0</v>
      </c>
      <c r="G348" s="70">
        <v>0</v>
      </c>
      <c r="H348" s="70">
        <v>0.83333333333333326</v>
      </c>
      <c r="I348" s="70">
        <v>0</v>
      </c>
      <c r="J348" s="70">
        <v>-0.91666666666666663</v>
      </c>
      <c r="K348" s="70">
        <v>0</v>
      </c>
      <c r="L348" s="70">
        <v>0</v>
      </c>
      <c r="M348" s="71">
        <v>0</v>
      </c>
      <c r="N348" t="s">
        <v>133</v>
      </c>
      <c r="V348" s="18" t="s">
        <v>7</v>
      </c>
    </row>
    <row r="349" spans="1:22" x14ac:dyDescent="0.2">
      <c r="D349" s="72">
        <v>0</v>
      </c>
      <c r="E349" s="41">
        <v>1</v>
      </c>
      <c r="F349" s="41">
        <v>0</v>
      </c>
      <c r="G349" s="41">
        <v>0</v>
      </c>
      <c r="H349" s="41">
        <v>0</v>
      </c>
      <c r="I349" s="41">
        <v>1.3877787807814457E-17</v>
      </c>
      <c r="J349" s="41">
        <v>0</v>
      </c>
      <c r="K349" s="41">
        <v>0</v>
      </c>
      <c r="L349" s="41">
        <v>0</v>
      </c>
      <c r="M349" s="73">
        <v>-1</v>
      </c>
      <c r="V349" s="18" t="s">
        <v>7</v>
      </c>
    </row>
    <row r="350" spans="1:22" x14ac:dyDescent="0.2">
      <c r="D350" s="72">
        <v>0</v>
      </c>
      <c r="E350" s="41">
        <v>0</v>
      </c>
      <c r="F350" s="41">
        <v>1</v>
      </c>
      <c r="G350" s="41">
        <v>0</v>
      </c>
      <c r="H350" s="41">
        <v>0.66666666666666674</v>
      </c>
      <c r="I350" s="41">
        <v>-9.0909090909090898E-2</v>
      </c>
      <c r="J350" s="41">
        <v>-0.83333333333333337</v>
      </c>
      <c r="K350" s="41">
        <v>0</v>
      </c>
      <c r="L350" s="41">
        <v>0</v>
      </c>
      <c r="M350" s="73">
        <v>-0.45454545454545459</v>
      </c>
      <c r="V350" s="18" t="s">
        <v>7</v>
      </c>
    </row>
    <row r="351" spans="1:22" x14ac:dyDescent="0.2">
      <c r="D351" s="72">
        <v>0</v>
      </c>
      <c r="E351" s="41">
        <v>0</v>
      </c>
      <c r="F351" s="41">
        <v>0</v>
      </c>
      <c r="G351" s="41">
        <v>1</v>
      </c>
      <c r="H351" s="41">
        <v>0.16666666666666666</v>
      </c>
      <c r="I351" s="41">
        <v>9.0909090909090912E-2</v>
      </c>
      <c r="J351" s="41">
        <v>-8.3333333333333329E-2</v>
      </c>
      <c r="K351" s="41">
        <v>0</v>
      </c>
      <c r="L351" s="41">
        <v>0</v>
      </c>
      <c r="M351" s="73">
        <v>-0.54545454545454553</v>
      </c>
      <c r="V351" s="18" t="s">
        <v>7</v>
      </c>
    </row>
    <row r="352" spans="1:22" x14ac:dyDescent="0.2">
      <c r="D352" s="72">
        <v>0</v>
      </c>
      <c r="E352" s="41">
        <v>0</v>
      </c>
      <c r="F352" s="41">
        <v>0</v>
      </c>
      <c r="G352" s="41">
        <v>0</v>
      </c>
      <c r="H352" s="41">
        <v>-0.66666666666666674</v>
      </c>
      <c r="I352" s="41">
        <v>0</v>
      </c>
      <c r="J352" s="41">
        <v>0.83333333333333337</v>
      </c>
      <c r="K352" s="41">
        <v>0</v>
      </c>
      <c r="L352" s="41">
        <v>0</v>
      </c>
      <c r="M352" s="73">
        <v>0</v>
      </c>
      <c r="V352" s="18" t="s">
        <v>7</v>
      </c>
    </row>
    <row r="353" spans="1:22" x14ac:dyDescent="0.2">
      <c r="D353" s="72">
        <v>0</v>
      </c>
      <c r="E353" s="41">
        <v>0</v>
      </c>
      <c r="F353" s="41">
        <v>0</v>
      </c>
      <c r="G353" s="41">
        <v>0</v>
      </c>
      <c r="H353" s="41">
        <v>0</v>
      </c>
      <c r="I353" s="41">
        <v>9.0909090909090898E-2</v>
      </c>
      <c r="J353" s="41">
        <v>0</v>
      </c>
      <c r="K353" s="41">
        <v>0</v>
      </c>
      <c r="L353" s="41">
        <v>0</v>
      </c>
      <c r="M353" s="73">
        <v>0.45454545454545459</v>
      </c>
      <c r="V353" s="18" t="s">
        <v>7</v>
      </c>
    </row>
    <row r="354" spans="1:22" x14ac:dyDescent="0.2">
      <c r="D354" s="72">
        <v>0</v>
      </c>
      <c r="E354" s="41">
        <v>0</v>
      </c>
      <c r="F354" s="41">
        <v>0</v>
      </c>
      <c r="G354" s="41">
        <v>0</v>
      </c>
      <c r="H354" s="41">
        <v>-0.16666666666666666</v>
      </c>
      <c r="I354" s="41">
        <v>0</v>
      </c>
      <c r="J354" s="41">
        <v>8.3333333333333329E-2</v>
      </c>
      <c r="K354" s="41">
        <v>0</v>
      </c>
      <c r="L354" s="41">
        <v>0</v>
      </c>
      <c r="M354" s="73">
        <v>0</v>
      </c>
      <c r="V354" s="18" t="s">
        <v>7</v>
      </c>
    </row>
    <row r="355" spans="1:22" x14ac:dyDescent="0.2">
      <c r="D355" s="72">
        <v>0</v>
      </c>
      <c r="E355" s="41">
        <v>0</v>
      </c>
      <c r="F355" s="41">
        <v>0</v>
      </c>
      <c r="G355" s="41">
        <v>0</v>
      </c>
      <c r="H355" s="41">
        <v>0</v>
      </c>
      <c r="I355" s="41">
        <v>-0.90909090909090917</v>
      </c>
      <c r="J355" s="41">
        <v>0</v>
      </c>
      <c r="K355" s="41">
        <v>1</v>
      </c>
      <c r="L355" s="41">
        <v>0</v>
      </c>
      <c r="M355" s="73">
        <v>3.4545454545454555</v>
      </c>
      <c r="V355" s="18" t="s">
        <v>7</v>
      </c>
    </row>
    <row r="356" spans="1:22" x14ac:dyDescent="0.2">
      <c r="D356" s="72">
        <v>0</v>
      </c>
      <c r="E356" s="41">
        <v>0</v>
      </c>
      <c r="F356" s="41">
        <v>0</v>
      </c>
      <c r="G356" s="41">
        <v>0</v>
      </c>
      <c r="H356" s="41">
        <v>0.83333333333333326</v>
      </c>
      <c r="I356" s="41">
        <v>0</v>
      </c>
      <c r="J356" s="41">
        <v>-0.91666666666666663</v>
      </c>
      <c r="K356" s="41">
        <v>0</v>
      </c>
      <c r="L356" s="41">
        <v>1</v>
      </c>
      <c r="M356" s="73">
        <v>0</v>
      </c>
      <c r="V356" s="18" t="s">
        <v>7</v>
      </c>
    </row>
    <row r="357" spans="1:22" x14ac:dyDescent="0.2">
      <c r="D357" s="74">
        <v>0</v>
      </c>
      <c r="E357" s="75">
        <v>0</v>
      </c>
      <c r="F357" s="75">
        <v>0</v>
      </c>
      <c r="G357" s="75">
        <v>0</v>
      </c>
      <c r="H357" s="75">
        <v>0</v>
      </c>
      <c r="I357" s="75">
        <v>-9.0909090909090912E-2</v>
      </c>
      <c r="J357" s="75">
        <v>0</v>
      </c>
      <c r="K357" s="75">
        <v>0</v>
      </c>
      <c r="L357" s="75">
        <v>0</v>
      </c>
      <c r="M357" s="76">
        <v>0.54545454545454553</v>
      </c>
      <c r="V357" s="18" t="s">
        <v>7</v>
      </c>
    </row>
    <row r="358" spans="1:22" x14ac:dyDescent="0.2">
      <c r="V358" s="18" t="s">
        <v>7</v>
      </c>
    </row>
    <row r="359" spans="1:22" ht="20.25" x14ac:dyDescent="0.35">
      <c r="A359" s="65" t="s">
        <v>105</v>
      </c>
      <c r="D359" s="42" t="s">
        <v>95</v>
      </c>
      <c r="E359" s="43" t="s">
        <v>97</v>
      </c>
      <c r="F359" s="43" t="s">
        <v>96</v>
      </c>
      <c r="G359" s="43" t="s">
        <v>100</v>
      </c>
      <c r="H359" s="43" t="s">
        <v>89</v>
      </c>
      <c r="I359" s="44" t="s">
        <v>90</v>
      </c>
      <c r="L359" s="42" t="s">
        <v>91</v>
      </c>
      <c r="M359" s="43" t="s">
        <v>92</v>
      </c>
      <c r="N359" s="43" t="s">
        <v>93</v>
      </c>
      <c r="O359" s="43" t="s">
        <v>94</v>
      </c>
      <c r="P359" s="43" t="s">
        <v>85</v>
      </c>
      <c r="Q359" s="43" t="s">
        <v>87</v>
      </c>
      <c r="R359" s="43" t="s">
        <v>86</v>
      </c>
      <c r="S359" s="43" t="s">
        <v>98</v>
      </c>
      <c r="T359" s="43" t="s">
        <v>99</v>
      </c>
      <c r="U359" s="44" t="s">
        <v>88</v>
      </c>
      <c r="V359" s="18" t="s">
        <v>7</v>
      </c>
    </row>
    <row r="360" spans="1:22" ht="14.25" x14ac:dyDescent="0.25">
      <c r="B360" s="52">
        <f t="array" ref="B360:B369">MMULT(D326:M335,$R$9:$R$18)</f>
        <v>100</v>
      </c>
      <c r="C360" s="51" t="s">
        <v>106</v>
      </c>
      <c r="D360" s="77">
        <f>K$9</f>
        <v>0</v>
      </c>
      <c r="E360" s="67">
        <f>M$9</f>
        <v>0</v>
      </c>
      <c r="F360" s="77">
        <f>L$9</f>
        <v>0</v>
      </c>
      <c r="G360" s="77">
        <f>P$9</f>
        <v>0</v>
      </c>
      <c r="H360" s="55">
        <f t="shared" ref="H360" si="293">E$9</f>
        <v>0</v>
      </c>
      <c r="I360" s="55">
        <f t="shared" ref="I360" si="294">F$9</f>
        <v>0</v>
      </c>
      <c r="K360" s="51" t="s">
        <v>107</v>
      </c>
      <c r="L360" s="55">
        <f>G$6</f>
        <v>0</v>
      </c>
      <c r="M360" s="55">
        <f t="shared" ref="M360" si="295">H$6</f>
        <v>0</v>
      </c>
      <c r="N360" s="55">
        <f t="shared" ref="N360" si="296">I$6</f>
        <v>0</v>
      </c>
      <c r="O360" s="55">
        <f t="shared" ref="O360" si="297">J$6</f>
        <v>0</v>
      </c>
      <c r="P360" s="55">
        <f>A$6</f>
        <v>104</v>
      </c>
      <c r="Q360" s="55">
        <f>C$6</f>
        <v>106</v>
      </c>
      <c r="R360" s="55">
        <f>B$6</f>
        <v>97</v>
      </c>
      <c r="S360" s="55">
        <f t="shared" ref="S360" si="298">N$6</f>
        <v>0</v>
      </c>
      <c r="T360" s="55">
        <f t="shared" ref="T360" si="299">O$6</f>
        <v>0</v>
      </c>
      <c r="U360" s="55">
        <f>D$6</f>
        <v>99</v>
      </c>
      <c r="V360" s="18" t="s">
        <v>7</v>
      </c>
    </row>
    <row r="361" spans="1:22" ht="14.25" x14ac:dyDescent="0.25">
      <c r="B361" s="53">
        <v>15</v>
      </c>
      <c r="D361" s="77">
        <f>K$10</f>
        <v>0</v>
      </c>
      <c r="E361" s="67">
        <f>M$10</f>
        <v>0</v>
      </c>
      <c r="F361" s="77">
        <f>L$10</f>
        <v>0</v>
      </c>
      <c r="G361" s="77">
        <f>P$10</f>
        <v>0</v>
      </c>
      <c r="H361" s="55">
        <f t="shared" ref="H361" si="300">E$10</f>
        <v>0</v>
      </c>
      <c r="I361" s="55">
        <f t="shared" ref="I361" si="301">F$10</f>
        <v>0</v>
      </c>
      <c r="K361" s="51" t="s">
        <v>108</v>
      </c>
      <c r="L361" s="57">
        <f>MMULT(L360:U360,B360:B369)+$R$7</f>
        <v>-4989.090909090909</v>
      </c>
      <c r="V361" s="18" t="s">
        <v>7</v>
      </c>
    </row>
    <row r="362" spans="1:22" x14ac:dyDescent="0.2">
      <c r="B362" s="53">
        <v>37.727272727272727</v>
      </c>
      <c r="D362" s="77">
        <f>K$11</f>
        <v>0</v>
      </c>
      <c r="E362" s="67">
        <f>M$11</f>
        <v>0</v>
      </c>
      <c r="F362" s="77">
        <f>L$11</f>
        <v>0</v>
      </c>
      <c r="G362" s="77">
        <f>P$11</f>
        <v>0</v>
      </c>
      <c r="H362" s="55">
        <f t="shared" ref="H362" si="302">E$11</f>
        <v>0</v>
      </c>
      <c r="I362" s="55">
        <f t="shared" ref="I362" si="303">F$11</f>
        <v>0</v>
      </c>
      <c r="V362" s="18" t="s">
        <v>7</v>
      </c>
    </row>
    <row r="363" spans="1:22" ht="20.25" x14ac:dyDescent="0.35">
      <c r="B363" s="53">
        <v>57.272727272727273</v>
      </c>
      <c r="D363" s="77">
        <f>K$12</f>
        <v>0</v>
      </c>
      <c r="E363" s="67">
        <f>M$12</f>
        <v>0</v>
      </c>
      <c r="F363" s="77">
        <f>L$12</f>
        <v>0</v>
      </c>
      <c r="G363" s="77">
        <f>P$12</f>
        <v>0</v>
      </c>
      <c r="H363" s="55">
        <f t="shared" ref="H363" si="304">E$12</f>
        <v>0</v>
      </c>
      <c r="I363" s="55">
        <f t="shared" ref="I363" si="305">F$12</f>
        <v>0</v>
      </c>
      <c r="L363" s="42" t="s">
        <v>95</v>
      </c>
      <c r="M363" s="43" t="s">
        <v>97</v>
      </c>
      <c r="N363" s="43" t="s">
        <v>96</v>
      </c>
      <c r="O363" s="43" t="s">
        <v>100</v>
      </c>
      <c r="P363" s="43" t="s">
        <v>89</v>
      </c>
      <c r="Q363" s="44" t="s">
        <v>90</v>
      </c>
      <c r="V363" s="18" t="s">
        <v>7</v>
      </c>
    </row>
    <row r="364" spans="1:22" ht="14.25" x14ac:dyDescent="0.25">
      <c r="B364" s="53">
        <v>0</v>
      </c>
      <c r="D364" s="77">
        <f>K$13</f>
        <v>1</v>
      </c>
      <c r="E364" s="67">
        <f>M$13</f>
        <v>0</v>
      </c>
      <c r="F364" s="77">
        <f>L$13</f>
        <v>0</v>
      </c>
      <c r="G364" s="77">
        <f>P$13</f>
        <v>0</v>
      </c>
      <c r="H364" s="55">
        <f t="shared" ref="H364" si="306">E$13</f>
        <v>0</v>
      </c>
      <c r="I364" s="55">
        <f t="shared" ref="I364" si="307">F$13</f>
        <v>0</v>
      </c>
      <c r="K364" s="51" t="s">
        <v>109</v>
      </c>
      <c r="L364" s="55">
        <f>K$6</f>
        <v>0</v>
      </c>
      <c r="M364" s="55">
        <f>M$6</f>
        <v>0</v>
      </c>
      <c r="N364" s="55">
        <f>L$6</f>
        <v>0</v>
      </c>
      <c r="O364" s="55">
        <f>P$6</f>
        <v>0</v>
      </c>
      <c r="P364" s="55">
        <f t="shared" ref="P364" si="308">E$6</f>
        <v>-100</v>
      </c>
      <c r="Q364" s="55">
        <f t="shared" ref="Q364" si="309">F$6</f>
        <v>-100</v>
      </c>
      <c r="V364" s="18" t="s">
        <v>7</v>
      </c>
    </row>
    <row r="365" spans="1:22" x14ac:dyDescent="0.2">
      <c r="B365" s="53">
        <v>2.2727272727272729</v>
      </c>
      <c r="D365" s="77">
        <f>K$14</f>
        <v>0</v>
      </c>
      <c r="E365" s="67">
        <f>M$14</f>
        <v>0</v>
      </c>
      <c r="F365" s="77">
        <f>L$14</f>
        <v>1</v>
      </c>
      <c r="G365" s="77">
        <f>P$14</f>
        <v>0</v>
      </c>
      <c r="H365" s="55">
        <f t="shared" ref="H365" si="310">E$14</f>
        <v>0</v>
      </c>
      <c r="I365" s="55">
        <f t="shared" ref="I365" si="311">F$14</f>
        <v>0</v>
      </c>
      <c r="V365" s="18" t="s">
        <v>7</v>
      </c>
    </row>
    <row r="366" spans="1:22" x14ac:dyDescent="0.2">
      <c r="B366" s="53">
        <v>0</v>
      </c>
      <c r="D366" s="77">
        <f>K$15</f>
        <v>0</v>
      </c>
      <c r="E366" s="67">
        <f>M$15</f>
        <v>1</v>
      </c>
      <c r="F366" s="77">
        <f>L$15</f>
        <v>0</v>
      </c>
      <c r="G366" s="77">
        <f>P$15</f>
        <v>0</v>
      </c>
      <c r="H366" s="55">
        <f t="shared" ref="H366" si="312">E$15</f>
        <v>0</v>
      </c>
      <c r="I366" s="55">
        <f t="shared" ref="I366" si="313">F$15</f>
        <v>0</v>
      </c>
      <c r="V366" s="18" t="s">
        <v>7</v>
      </c>
    </row>
    <row r="367" spans="1:22" x14ac:dyDescent="0.2">
      <c r="B367" s="53">
        <v>17.272727272727277</v>
      </c>
      <c r="D367" s="77">
        <f>K$16</f>
        <v>0</v>
      </c>
      <c r="E367" s="67">
        <f>M$16</f>
        <v>0</v>
      </c>
      <c r="F367" s="77">
        <f>L$16</f>
        <v>0</v>
      </c>
      <c r="G367" s="77">
        <f>P$16</f>
        <v>0</v>
      </c>
      <c r="H367" s="55">
        <f t="shared" ref="H367" si="314">E$16</f>
        <v>0</v>
      </c>
      <c r="I367" s="55">
        <f t="shared" ref="I367" si="315">F$16</f>
        <v>0</v>
      </c>
      <c r="V367" s="18" t="s">
        <v>7</v>
      </c>
    </row>
    <row r="368" spans="1:22" x14ac:dyDescent="0.2">
      <c r="B368" s="53">
        <v>50</v>
      </c>
      <c r="D368" s="77">
        <f>K$17</f>
        <v>0</v>
      </c>
      <c r="E368" s="67">
        <f>M$17</f>
        <v>0</v>
      </c>
      <c r="F368" s="77">
        <f>L$17</f>
        <v>0</v>
      </c>
      <c r="G368" s="77">
        <f>P$17</f>
        <v>0</v>
      </c>
      <c r="H368" s="55">
        <f t="shared" ref="H368" si="316">E$17</f>
        <v>-1</v>
      </c>
      <c r="I368" s="55">
        <f t="shared" ref="I368" si="317">F$17</f>
        <v>0</v>
      </c>
      <c r="V368" s="18" t="s">
        <v>7</v>
      </c>
    </row>
    <row r="369" spans="1:22" x14ac:dyDescent="0.2">
      <c r="B369" s="54">
        <v>2.7272727272727275</v>
      </c>
      <c r="D369" s="77">
        <f>K$18</f>
        <v>0</v>
      </c>
      <c r="E369" s="67">
        <f>M$18</f>
        <v>0</v>
      </c>
      <c r="F369" s="77">
        <f>L$18</f>
        <v>0</v>
      </c>
      <c r="G369" s="77">
        <f>P$18</f>
        <v>1</v>
      </c>
      <c r="H369" s="55">
        <f t="shared" ref="H369" si="318">E$18</f>
        <v>0</v>
      </c>
      <c r="I369" s="55">
        <f t="shared" ref="I369" si="319">F$18</f>
        <v>-1</v>
      </c>
      <c r="V369" s="18" t="s">
        <v>7</v>
      </c>
    </row>
    <row r="370" spans="1:22" x14ac:dyDescent="0.2">
      <c r="A370"/>
      <c r="V370" s="18" t="s">
        <v>7</v>
      </c>
    </row>
    <row r="371" spans="1:22" ht="16.5" x14ac:dyDescent="0.25">
      <c r="A371"/>
      <c r="C371" s="51" t="s">
        <v>126</v>
      </c>
      <c r="D371" s="69">
        <f t="array" ref="D371:I380">MMULT(D326:M335,D360:I369)</f>
        <v>0.83333333333333326</v>
      </c>
      <c r="E371" s="70">
        <v>-0.91666666666666663</v>
      </c>
      <c r="F371" s="70">
        <v>0</v>
      </c>
      <c r="G371" s="70">
        <v>0</v>
      </c>
      <c r="H371" s="70">
        <v>0</v>
      </c>
      <c r="I371" s="71">
        <v>0</v>
      </c>
      <c r="K371" s="51" t="s">
        <v>110</v>
      </c>
      <c r="L371" s="58">
        <f t="array" ref="L371:Q371">MMULT(L360:U360,D371:I380)</f>
        <v>-85.5</v>
      </c>
      <c r="M371" s="59">
        <v>94.749999999999986</v>
      </c>
      <c r="N371" s="59">
        <v>0.63636363636363491</v>
      </c>
      <c r="O371" s="59">
        <v>102.18181818181819</v>
      </c>
      <c r="P371" s="59">
        <v>0</v>
      </c>
      <c r="Q371" s="60">
        <v>-102.18181818181819</v>
      </c>
      <c r="V371" s="18" t="s">
        <v>7</v>
      </c>
    </row>
    <row r="372" spans="1:22" ht="14.25" x14ac:dyDescent="0.25">
      <c r="D372" s="72">
        <v>0</v>
      </c>
      <c r="E372" s="41">
        <v>0</v>
      </c>
      <c r="F372" s="41">
        <v>1.3877787807814457E-17</v>
      </c>
      <c r="G372" s="41">
        <v>-1</v>
      </c>
      <c r="H372" s="41">
        <v>0</v>
      </c>
      <c r="I372" s="73">
        <v>1</v>
      </c>
      <c r="K372" s="51" t="s">
        <v>111</v>
      </c>
      <c r="L372" s="61">
        <f t="shared" ref="L372:Q372" si="320">L371-L364</f>
        <v>-85.5</v>
      </c>
      <c r="M372" s="66">
        <f t="shared" si="320"/>
        <v>94.749999999999986</v>
      </c>
      <c r="N372" s="66">
        <f t="shared" si="320"/>
        <v>0.63636363636363491</v>
      </c>
      <c r="O372" s="66">
        <f t="shared" si="320"/>
        <v>102.18181818181819</v>
      </c>
      <c r="P372" s="13">
        <f t="shared" si="320"/>
        <v>100</v>
      </c>
      <c r="Q372" s="13">
        <f t="shared" si="320"/>
        <v>-2.181818181818187</v>
      </c>
      <c r="V372" s="18" t="s">
        <v>7</v>
      </c>
    </row>
    <row r="373" spans="1:22" x14ac:dyDescent="0.2">
      <c r="D373" s="72">
        <v>0.66666666666666663</v>
      </c>
      <c r="E373" s="41">
        <v>-0.83333333333333326</v>
      </c>
      <c r="F373" s="41">
        <v>-9.0909090909090898E-2</v>
      </c>
      <c r="G373" s="41">
        <v>-0.45454545454545459</v>
      </c>
      <c r="H373" s="41">
        <v>0</v>
      </c>
      <c r="I373" s="73">
        <v>0.45454545454545459</v>
      </c>
      <c r="L373" s="56" t="s">
        <v>141</v>
      </c>
      <c r="V373" s="18" t="s">
        <v>7</v>
      </c>
    </row>
    <row r="374" spans="1:22" x14ac:dyDescent="0.2">
      <c r="D374" s="72">
        <v>0.16666666666666666</v>
      </c>
      <c r="E374" s="41">
        <v>-8.3333333333333329E-2</v>
      </c>
      <c r="F374" s="41">
        <v>9.0909090909090912E-2</v>
      </c>
      <c r="G374" s="41">
        <v>-0.54545454545454553</v>
      </c>
      <c r="H374" s="41">
        <v>0</v>
      </c>
      <c r="I374" s="73">
        <v>0.54545454545454553</v>
      </c>
      <c r="V374" s="18" t="s">
        <v>7</v>
      </c>
    </row>
    <row r="375" spans="1:22" x14ac:dyDescent="0.2">
      <c r="D375" s="72">
        <v>-0.66666666666666663</v>
      </c>
      <c r="E375" s="41">
        <v>0.83333333333333326</v>
      </c>
      <c r="F375" s="41">
        <v>0</v>
      </c>
      <c r="G375" s="41">
        <v>0</v>
      </c>
      <c r="H375" s="41">
        <v>0</v>
      </c>
      <c r="I375" s="73">
        <v>0</v>
      </c>
      <c r="V375" s="18" t="s">
        <v>7</v>
      </c>
    </row>
    <row r="376" spans="1:22" x14ac:dyDescent="0.2">
      <c r="D376" s="72">
        <v>0</v>
      </c>
      <c r="E376" s="41">
        <v>0</v>
      </c>
      <c r="F376" s="41">
        <v>9.0909090909090898E-2</v>
      </c>
      <c r="G376" s="41">
        <v>0.45454545454545459</v>
      </c>
      <c r="H376" s="41">
        <v>0</v>
      </c>
      <c r="I376" s="73">
        <v>-0.45454545454545459</v>
      </c>
      <c r="V376" s="18" t="s">
        <v>7</v>
      </c>
    </row>
    <row r="377" spans="1:22" x14ac:dyDescent="0.2">
      <c r="D377" s="72">
        <v>-0.16666666666666666</v>
      </c>
      <c r="E377" s="41">
        <v>8.3333333333333329E-2</v>
      </c>
      <c r="F377" s="41">
        <v>0</v>
      </c>
      <c r="G377" s="41">
        <v>0</v>
      </c>
      <c r="H377" s="41">
        <v>0</v>
      </c>
      <c r="I377" s="73">
        <v>0</v>
      </c>
      <c r="V377" s="18" t="s">
        <v>7</v>
      </c>
    </row>
    <row r="378" spans="1:22" x14ac:dyDescent="0.2">
      <c r="D378" s="72">
        <v>0</v>
      </c>
      <c r="E378" s="41">
        <v>0</v>
      </c>
      <c r="F378" s="41">
        <v>-0.90909090909090917</v>
      </c>
      <c r="G378" s="41">
        <v>3.4545454545454555</v>
      </c>
      <c r="H378" s="41">
        <v>0</v>
      </c>
      <c r="I378" s="73">
        <v>-3.4545454545454555</v>
      </c>
      <c r="V378" s="18" t="s">
        <v>7</v>
      </c>
    </row>
    <row r="379" spans="1:22" x14ac:dyDescent="0.2">
      <c r="D379" s="72">
        <v>0.83333333333333337</v>
      </c>
      <c r="E379" s="41">
        <v>-0.91666666666666674</v>
      </c>
      <c r="F379" s="41">
        <v>0</v>
      </c>
      <c r="G379" s="41">
        <v>0</v>
      </c>
      <c r="H379" s="41">
        <v>-1</v>
      </c>
      <c r="I379" s="73">
        <v>0</v>
      </c>
      <c r="K379" s="51" t="s">
        <v>127</v>
      </c>
      <c r="L379" s="13">
        <f>L372</f>
        <v>-85.5</v>
      </c>
      <c r="V379" s="18" t="s">
        <v>7</v>
      </c>
    </row>
    <row r="380" spans="1:22" x14ac:dyDescent="0.2">
      <c r="D380" s="74">
        <v>0</v>
      </c>
      <c r="E380" s="75">
        <v>0</v>
      </c>
      <c r="F380" s="75">
        <v>-9.0909090909090912E-2</v>
      </c>
      <c r="G380" s="75">
        <v>0.54545454545454553</v>
      </c>
      <c r="H380" s="75">
        <v>0</v>
      </c>
      <c r="I380" s="76">
        <v>-0.54545454545454553</v>
      </c>
      <c r="K380" s="51" t="s">
        <v>128</v>
      </c>
      <c r="L380" s="13">
        <f>E384</f>
        <v>56.590909090909093</v>
      </c>
      <c r="N380" s="51" t="s">
        <v>136</v>
      </c>
      <c r="O380" s="57">
        <f>-L380*L379</f>
        <v>4838.5227272727279</v>
      </c>
      <c r="V380" s="18" t="s">
        <v>7</v>
      </c>
    </row>
    <row r="381" spans="1:22" x14ac:dyDescent="0.2">
      <c r="V381" s="18" t="s">
        <v>7</v>
      </c>
    </row>
    <row r="382" spans="1:22" ht="16.5" x14ac:dyDescent="0.25">
      <c r="A382" s="51" t="s">
        <v>112</v>
      </c>
      <c r="B382" s="52">
        <f t="array" ref="B382:B391">MMULT(D326:M335,D360:D369)</f>
        <v>0.83333333333333326</v>
      </c>
      <c r="D382" s="51" t="s">
        <v>113</v>
      </c>
      <c r="E382" s="13">
        <f t="shared" ref="E382:E391" si="321">IF(B382&gt;0,B360/B382,-1)</f>
        <v>120.00000000000001</v>
      </c>
      <c r="V382" s="18" t="s">
        <v>7</v>
      </c>
    </row>
    <row r="383" spans="1:22" x14ac:dyDescent="0.2">
      <c r="B383" s="53">
        <v>0</v>
      </c>
      <c r="E383" s="13">
        <f t="shared" si="321"/>
        <v>-1</v>
      </c>
      <c r="V383" s="18" t="s">
        <v>7</v>
      </c>
    </row>
    <row r="384" spans="1:22" x14ac:dyDescent="0.2">
      <c r="B384" s="53">
        <v>0.66666666666666663</v>
      </c>
      <c r="E384" s="13">
        <f t="shared" si="321"/>
        <v>56.590909090909093</v>
      </c>
      <c r="F384" s="14" t="s">
        <v>142</v>
      </c>
      <c r="V384" s="18" t="s">
        <v>7</v>
      </c>
    </row>
    <row r="385" spans="1:22" x14ac:dyDescent="0.2">
      <c r="B385" s="53">
        <v>0.16666666666666666</v>
      </c>
      <c r="E385" s="13">
        <f t="shared" si="321"/>
        <v>343.63636363636368</v>
      </c>
      <c r="V385" s="18" t="s">
        <v>7</v>
      </c>
    </row>
    <row r="386" spans="1:22" x14ac:dyDescent="0.2">
      <c r="B386" s="53">
        <v>-0.66666666666666663</v>
      </c>
      <c r="E386" s="13">
        <f t="shared" si="321"/>
        <v>-1</v>
      </c>
      <c r="V386" s="18" t="s">
        <v>7</v>
      </c>
    </row>
    <row r="387" spans="1:22" x14ac:dyDescent="0.2">
      <c r="B387" s="53">
        <v>0</v>
      </c>
      <c r="E387" s="61">
        <f t="shared" si="321"/>
        <v>-1</v>
      </c>
      <c r="V387" s="18" t="s">
        <v>7</v>
      </c>
    </row>
    <row r="388" spans="1:22" x14ac:dyDescent="0.2">
      <c r="B388" s="53">
        <v>-0.16666666666666666</v>
      </c>
      <c r="E388" s="13">
        <f t="shared" si="321"/>
        <v>-1</v>
      </c>
      <c r="V388" s="18" t="s">
        <v>7</v>
      </c>
    </row>
    <row r="389" spans="1:22" x14ac:dyDescent="0.2">
      <c r="B389" s="53">
        <v>0</v>
      </c>
      <c r="E389" s="13">
        <f t="shared" si="321"/>
        <v>-1</v>
      </c>
      <c r="V389" s="18" t="s">
        <v>7</v>
      </c>
    </row>
    <row r="390" spans="1:22" x14ac:dyDescent="0.2">
      <c r="B390" s="53">
        <v>0.83333333333333337</v>
      </c>
      <c r="E390" s="13">
        <f t="shared" si="321"/>
        <v>60</v>
      </c>
      <c r="K390" s="62" t="s">
        <v>114</v>
      </c>
      <c r="V390" s="18" t="s">
        <v>7</v>
      </c>
    </row>
    <row r="391" spans="1:22" ht="13.5" thickBot="1" x14ac:dyDescent="0.25">
      <c r="B391" s="54">
        <v>0</v>
      </c>
      <c r="E391" s="13">
        <f t="shared" si="321"/>
        <v>-1</v>
      </c>
      <c r="K391" s="61">
        <f>L361-L380*L379</f>
        <v>-150.56818181818107</v>
      </c>
      <c r="V391" s="18" t="s">
        <v>7</v>
      </c>
    </row>
    <row r="392" spans="1:22" ht="13.5" thickBot="1" x14ac:dyDescent="0.25">
      <c r="A392" s="89" t="s">
        <v>102</v>
      </c>
      <c r="B392" s="102">
        <f>B313+1</f>
        <v>5</v>
      </c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18" t="s">
        <v>7</v>
      </c>
    </row>
    <row r="393" spans="1:22" x14ac:dyDescent="0.2">
      <c r="A393"/>
      <c r="D393" s="91">
        <f t="array" ref="D393:M393">TRANSPOSE(B394:B403)</f>
        <v>7</v>
      </c>
      <c r="E393" s="92">
        <v>8</v>
      </c>
      <c r="F393" s="92">
        <v>11</v>
      </c>
      <c r="G393" s="92">
        <v>10</v>
      </c>
      <c r="H393" s="92">
        <v>1</v>
      </c>
      <c r="I393" s="92">
        <v>3</v>
      </c>
      <c r="J393" s="92">
        <v>2</v>
      </c>
      <c r="K393" s="92">
        <v>14</v>
      </c>
      <c r="L393" s="92">
        <v>15</v>
      </c>
      <c r="M393" s="93">
        <v>4</v>
      </c>
      <c r="V393" s="18" t="s">
        <v>7</v>
      </c>
    </row>
    <row r="394" spans="1:22" x14ac:dyDescent="0.2">
      <c r="A394" s="14" t="s">
        <v>122</v>
      </c>
      <c r="B394" s="90">
        <v>7</v>
      </c>
      <c r="C394" s="51" t="s">
        <v>103</v>
      </c>
      <c r="D394" s="50">
        <f>G$9</f>
        <v>1</v>
      </c>
      <c r="E394" s="50">
        <f t="shared" ref="E394" si="322">H$9</f>
        <v>0</v>
      </c>
      <c r="F394" s="64">
        <f>K$9</f>
        <v>0</v>
      </c>
      <c r="G394" s="50">
        <f t="shared" ref="G394" si="323">J$9</f>
        <v>0</v>
      </c>
      <c r="H394" s="68">
        <f>A$9</f>
        <v>1</v>
      </c>
      <c r="I394" s="68">
        <f>C$9</f>
        <v>0</v>
      </c>
      <c r="J394" s="68">
        <f>B$9</f>
        <v>1</v>
      </c>
      <c r="K394" s="50">
        <f t="shared" ref="K394" si="324">N$9</f>
        <v>0</v>
      </c>
      <c r="L394" s="50">
        <f t="shared" ref="L394" si="325">O$9</f>
        <v>0</v>
      </c>
      <c r="M394" s="68">
        <f>D$9</f>
        <v>0</v>
      </c>
      <c r="V394" s="18" t="s">
        <v>7</v>
      </c>
    </row>
    <row r="395" spans="1:22" x14ac:dyDescent="0.2">
      <c r="B395" s="90">
        <v>8</v>
      </c>
      <c r="D395" s="50">
        <f>G$10</f>
        <v>0</v>
      </c>
      <c r="E395" s="50">
        <f t="shared" ref="E395" si="326">H$10</f>
        <v>1</v>
      </c>
      <c r="F395" s="64">
        <f>K$10</f>
        <v>0</v>
      </c>
      <c r="G395" s="50">
        <f t="shared" ref="G395" si="327">J$10</f>
        <v>0</v>
      </c>
      <c r="H395" s="68">
        <f>A$10</f>
        <v>0</v>
      </c>
      <c r="I395" s="68">
        <f>C$10</f>
        <v>1</v>
      </c>
      <c r="J395" s="68">
        <f>B$10</f>
        <v>0</v>
      </c>
      <c r="K395" s="50">
        <f t="shared" ref="K395" si="328">N$10</f>
        <v>0</v>
      </c>
      <c r="L395" s="50">
        <f t="shared" ref="L395" si="329">O$10</f>
        <v>0</v>
      </c>
      <c r="M395" s="68">
        <f>D$10</f>
        <v>1</v>
      </c>
      <c r="V395" s="18" t="s">
        <v>7</v>
      </c>
    </row>
    <row r="396" spans="1:22" x14ac:dyDescent="0.2">
      <c r="B396" s="90">
        <v>11</v>
      </c>
      <c r="D396" s="50">
        <f>G$11</f>
        <v>0</v>
      </c>
      <c r="E396" s="50">
        <f t="shared" ref="E396" si="330">H$11</f>
        <v>0</v>
      </c>
      <c r="F396" s="64">
        <f>K$11</f>
        <v>0</v>
      </c>
      <c r="G396" s="50">
        <f t="shared" ref="G396" si="331">J$11</f>
        <v>0</v>
      </c>
      <c r="H396" s="68">
        <f>A$11</f>
        <v>1</v>
      </c>
      <c r="I396" s="68">
        <f>C$11</f>
        <v>1</v>
      </c>
      <c r="J396" s="68">
        <f>B$11</f>
        <v>0</v>
      </c>
      <c r="K396" s="50">
        <f t="shared" ref="K396" si="332">N$11</f>
        <v>0</v>
      </c>
      <c r="L396" s="50">
        <f t="shared" ref="L396" si="333">O$11</f>
        <v>0</v>
      </c>
      <c r="M396" s="68">
        <f>D$11</f>
        <v>0</v>
      </c>
      <c r="V396" s="18" t="s">
        <v>7</v>
      </c>
    </row>
    <row r="397" spans="1:22" x14ac:dyDescent="0.2">
      <c r="B397" s="90">
        <v>10</v>
      </c>
      <c r="D397" s="50">
        <f>G$12</f>
        <v>0</v>
      </c>
      <c r="E397" s="50">
        <f t="shared" ref="E397" si="334">H$12</f>
        <v>0</v>
      </c>
      <c r="F397" s="64">
        <f>K$12</f>
        <v>0</v>
      </c>
      <c r="G397" s="50">
        <f t="shared" ref="G397" si="335">J$12</f>
        <v>1</v>
      </c>
      <c r="H397" s="68">
        <f>A$12</f>
        <v>0</v>
      </c>
      <c r="I397" s="68">
        <f>C$12</f>
        <v>0</v>
      </c>
      <c r="J397" s="68">
        <f>B$12</f>
        <v>1</v>
      </c>
      <c r="K397" s="50">
        <f t="shared" ref="K397" si="336">N$12</f>
        <v>0</v>
      </c>
      <c r="L397" s="50">
        <f t="shared" ref="L397" si="337">O$12</f>
        <v>0</v>
      </c>
      <c r="M397" s="68">
        <f>D$12</f>
        <v>1</v>
      </c>
      <c r="V397" s="18" t="s">
        <v>7</v>
      </c>
    </row>
    <row r="398" spans="1:22" x14ac:dyDescent="0.2">
      <c r="B398" s="90">
        <v>1</v>
      </c>
      <c r="D398" s="50">
        <f>G$13</f>
        <v>0</v>
      </c>
      <c r="E398" s="50">
        <f t="shared" ref="E398" si="338">H$13</f>
        <v>0</v>
      </c>
      <c r="F398" s="64">
        <f>K$13</f>
        <v>1</v>
      </c>
      <c r="G398" s="50">
        <f t="shared" ref="G398" si="339">J$13</f>
        <v>0</v>
      </c>
      <c r="H398" s="68">
        <f>A$13</f>
        <v>1</v>
      </c>
      <c r="I398" s="68">
        <f>C$13</f>
        <v>0</v>
      </c>
      <c r="J398" s="68">
        <f>B$13</f>
        <v>-10</v>
      </c>
      <c r="K398" s="50">
        <f t="shared" ref="K398" si="340">N$13</f>
        <v>0</v>
      </c>
      <c r="L398" s="50">
        <f t="shared" ref="L398" si="341">O$13</f>
        <v>0</v>
      </c>
      <c r="M398" s="68">
        <f>D$13</f>
        <v>0</v>
      </c>
      <c r="V398" s="18" t="s">
        <v>7</v>
      </c>
    </row>
    <row r="399" spans="1:22" x14ac:dyDescent="0.2">
      <c r="B399" s="90">
        <v>3</v>
      </c>
      <c r="D399" s="50">
        <f>G$14</f>
        <v>0</v>
      </c>
      <c r="E399" s="50">
        <f t="shared" ref="E399" si="342">H$14</f>
        <v>0</v>
      </c>
      <c r="F399" s="64">
        <f>K$14</f>
        <v>0</v>
      </c>
      <c r="G399" s="50">
        <f t="shared" ref="G399" si="343">J$14</f>
        <v>0</v>
      </c>
      <c r="H399" s="68">
        <f>A$14</f>
        <v>0</v>
      </c>
      <c r="I399" s="68">
        <f>C$14</f>
        <v>6</v>
      </c>
      <c r="J399" s="68">
        <f>B$14</f>
        <v>0</v>
      </c>
      <c r="K399" s="50">
        <f t="shared" ref="K399" si="344">N$14</f>
        <v>0</v>
      </c>
      <c r="L399" s="50">
        <f t="shared" ref="L399" si="345">O$14</f>
        <v>0</v>
      </c>
      <c r="M399" s="68">
        <f>D$14</f>
        <v>-5</v>
      </c>
      <c r="V399" s="18" t="s">
        <v>7</v>
      </c>
    </row>
    <row r="400" spans="1:22" x14ac:dyDescent="0.2">
      <c r="B400" s="90">
        <v>2</v>
      </c>
      <c r="D400" s="50">
        <f>G$15</f>
        <v>0</v>
      </c>
      <c r="E400" s="50">
        <f t="shared" ref="E400" si="346">H$15</f>
        <v>0</v>
      </c>
      <c r="F400" s="64">
        <f>K$15</f>
        <v>0</v>
      </c>
      <c r="G400" s="50">
        <f t="shared" ref="G400" si="347">J$15</f>
        <v>0</v>
      </c>
      <c r="H400" s="68">
        <f>A$15</f>
        <v>2</v>
      </c>
      <c r="I400" s="68">
        <f>C$15</f>
        <v>0</v>
      </c>
      <c r="J400" s="68">
        <f>B$15</f>
        <v>-8</v>
      </c>
      <c r="K400" s="50">
        <f t="shared" ref="K400" si="348">N$15</f>
        <v>0</v>
      </c>
      <c r="L400" s="50">
        <f t="shared" ref="L400" si="349">O$15</f>
        <v>0</v>
      </c>
      <c r="M400" s="68">
        <f>D$15</f>
        <v>0</v>
      </c>
      <c r="V400" s="18" t="s">
        <v>7</v>
      </c>
    </row>
    <row r="401" spans="1:22" x14ac:dyDescent="0.2">
      <c r="B401" s="90">
        <v>14</v>
      </c>
      <c r="D401" s="50">
        <f>G$16</f>
        <v>0</v>
      </c>
      <c r="E401" s="50">
        <f t="shared" ref="E401" si="350">H$16</f>
        <v>0</v>
      </c>
      <c r="F401" s="64">
        <f>K$16</f>
        <v>0</v>
      </c>
      <c r="G401" s="50">
        <f t="shared" ref="G401" si="351">J$16</f>
        <v>0</v>
      </c>
      <c r="H401" s="68">
        <f>A$16</f>
        <v>0</v>
      </c>
      <c r="I401" s="68">
        <f>C$16</f>
        <v>2</v>
      </c>
      <c r="J401" s="68">
        <f>B$16</f>
        <v>0</v>
      </c>
      <c r="K401" s="50">
        <f t="shared" ref="K401" si="352">N$16</f>
        <v>1</v>
      </c>
      <c r="L401" s="50">
        <f t="shared" ref="L401" si="353">O$16</f>
        <v>0</v>
      </c>
      <c r="M401" s="68">
        <f>D$16</f>
        <v>-8</v>
      </c>
      <c r="V401" s="18" t="s">
        <v>7</v>
      </c>
    </row>
    <row r="402" spans="1:22" x14ac:dyDescent="0.2">
      <c r="B402" s="90">
        <v>15</v>
      </c>
      <c r="D402" s="50">
        <f>G$17</f>
        <v>0</v>
      </c>
      <c r="E402" s="50">
        <f t="shared" ref="E402" si="354">H$17</f>
        <v>0</v>
      </c>
      <c r="F402" s="64">
        <f>K$17</f>
        <v>0</v>
      </c>
      <c r="G402" s="50">
        <f t="shared" ref="G402" si="355">J$17</f>
        <v>0</v>
      </c>
      <c r="H402" s="68">
        <f>A$17</f>
        <v>1</v>
      </c>
      <c r="I402" s="68">
        <f>C$17</f>
        <v>0</v>
      </c>
      <c r="J402" s="68">
        <f>B$17</f>
        <v>1</v>
      </c>
      <c r="K402" s="50">
        <f t="shared" ref="K402" si="356">N$17</f>
        <v>0</v>
      </c>
      <c r="L402" s="50">
        <f t="shared" ref="L402" si="357">O$17</f>
        <v>1</v>
      </c>
      <c r="M402" s="68">
        <f>D$17</f>
        <v>0</v>
      </c>
      <c r="V402" s="18" t="s">
        <v>7</v>
      </c>
    </row>
    <row r="403" spans="1:22" x14ac:dyDescent="0.2">
      <c r="B403" s="90">
        <v>4</v>
      </c>
      <c r="D403" s="50">
        <f>G$18</f>
        <v>0</v>
      </c>
      <c r="E403" s="50">
        <f t="shared" ref="E403" si="358">H$18</f>
        <v>0</v>
      </c>
      <c r="F403" s="64">
        <f>K$18</f>
        <v>0</v>
      </c>
      <c r="G403" s="50">
        <f t="shared" ref="G403" si="359">J$18</f>
        <v>0</v>
      </c>
      <c r="H403" s="68">
        <f>A$18</f>
        <v>0</v>
      </c>
      <c r="I403" s="68">
        <f>C$18</f>
        <v>1</v>
      </c>
      <c r="J403" s="68">
        <f>B$18</f>
        <v>0</v>
      </c>
      <c r="K403" s="50">
        <f t="shared" ref="K403" si="360">N$18</f>
        <v>0</v>
      </c>
      <c r="L403" s="50">
        <f t="shared" ref="L403" si="361">O$18</f>
        <v>0</v>
      </c>
      <c r="M403" s="68">
        <f>D$18</f>
        <v>1</v>
      </c>
      <c r="V403" s="18" t="s">
        <v>7</v>
      </c>
    </row>
    <row r="404" spans="1:22" x14ac:dyDescent="0.2">
      <c r="V404" s="18" t="s">
        <v>7</v>
      </c>
    </row>
    <row r="405" spans="1:22" ht="15.75" x14ac:dyDescent="0.2">
      <c r="C405" s="51" t="s">
        <v>104</v>
      </c>
      <c r="D405" s="13">
        <f t="array" ref="D405:M414">MINVERSE(D394:M403)</f>
        <v>1</v>
      </c>
      <c r="E405" s="13">
        <v>0</v>
      </c>
      <c r="F405" s="13">
        <v>-1.25</v>
      </c>
      <c r="G405" s="13">
        <v>0</v>
      </c>
      <c r="H405" s="13">
        <v>0</v>
      </c>
      <c r="I405" s="13">
        <v>0.11363636363636362</v>
      </c>
      <c r="J405" s="13">
        <v>0.125</v>
      </c>
      <c r="K405" s="13">
        <v>0</v>
      </c>
      <c r="L405" s="13">
        <v>0</v>
      </c>
      <c r="M405" s="13">
        <v>0.56818181818181823</v>
      </c>
      <c r="V405" s="18" t="s">
        <v>7</v>
      </c>
    </row>
    <row r="406" spans="1:22" x14ac:dyDescent="0.2">
      <c r="D406" s="13">
        <v>0</v>
      </c>
      <c r="E406" s="13">
        <v>1</v>
      </c>
      <c r="F406" s="13">
        <v>0</v>
      </c>
      <c r="G406" s="13">
        <v>0</v>
      </c>
      <c r="H406" s="13">
        <v>0</v>
      </c>
      <c r="I406" s="13">
        <v>1.3877787807814457E-17</v>
      </c>
      <c r="J406" s="13">
        <v>0</v>
      </c>
      <c r="K406" s="13">
        <v>0</v>
      </c>
      <c r="L406" s="13">
        <v>0</v>
      </c>
      <c r="M406" s="13">
        <v>-1</v>
      </c>
      <c r="V406" s="18" t="s">
        <v>7</v>
      </c>
    </row>
    <row r="407" spans="1:22" x14ac:dyDescent="0.2">
      <c r="D407" s="13">
        <v>0</v>
      </c>
      <c r="E407" s="13">
        <v>0</v>
      </c>
      <c r="F407" s="13">
        <v>1.5</v>
      </c>
      <c r="G407" s="13">
        <v>0</v>
      </c>
      <c r="H407" s="13">
        <v>1</v>
      </c>
      <c r="I407" s="13">
        <v>-0.13636363636363635</v>
      </c>
      <c r="J407" s="13">
        <v>-1.25</v>
      </c>
      <c r="K407" s="13">
        <v>0</v>
      </c>
      <c r="L407" s="13">
        <v>0</v>
      </c>
      <c r="M407" s="13">
        <v>-0.68181818181818188</v>
      </c>
      <c r="V407" s="18" t="s">
        <v>7</v>
      </c>
    </row>
    <row r="408" spans="1:22" x14ac:dyDescent="0.2">
      <c r="D408" s="13">
        <v>0</v>
      </c>
      <c r="E408" s="13">
        <v>0</v>
      </c>
      <c r="F408" s="13">
        <v>-0.25</v>
      </c>
      <c r="G408" s="13">
        <v>1</v>
      </c>
      <c r="H408" s="13">
        <v>0</v>
      </c>
      <c r="I408" s="13">
        <v>0.11363636363636363</v>
      </c>
      <c r="J408" s="13">
        <v>0.125</v>
      </c>
      <c r="K408" s="13">
        <v>0</v>
      </c>
      <c r="L408" s="13">
        <v>0</v>
      </c>
      <c r="M408" s="13">
        <v>-0.43181818181818188</v>
      </c>
      <c r="V408" s="18" t="s">
        <v>7</v>
      </c>
    </row>
    <row r="409" spans="1:22" x14ac:dyDescent="0.2">
      <c r="D409" s="13">
        <v>0</v>
      </c>
      <c r="E409" s="13">
        <v>0</v>
      </c>
      <c r="F409" s="13">
        <v>1</v>
      </c>
      <c r="G409" s="13">
        <v>0</v>
      </c>
      <c r="H409" s="13">
        <v>0</v>
      </c>
      <c r="I409" s="13">
        <v>-9.0909090909090898E-2</v>
      </c>
      <c r="J409" s="13">
        <v>0</v>
      </c>
      <c r="K409" s="13">
        <v>0</v>
      </c>
      <c r="L409" s="13">
        <v>0</v>
      </c>
      <c r="M409" s="13">
        <v>-0.45454545454545459</v>
      </c>
      <c r="V409" s="18" t="s">
        <v>7</v>
      </c>
    </row>
    <row r="410" spans="1:22" x14ac:dyDescent="0.2">
      <c r="D410" s="13">
        <v>0</v>
      </c>
      <c r="E410" s="13">
        <v>0</v>
      </c>
      <c r="F410" s="13">
        <v>0</v>
      </c>
      <c r="G410" s="13">
        <v>0</v>
      </c>
      <c r="H410" s="13">
        <v>0</v>
      </c>
      <c r="I410" s="13">
        <v>9.0909090909090898E-2</v>
      </c>
      <c r="J410" s="13">
        <v>0</v>
      </c>
      <c r="K410" s="13">
        <v>0</v>
      </c>
      <c r="L410" s="13">
        <v>0</v>
      </c>
      <c r="M410" s="13">
        <v>0.45454545454545459</v>
      </c>
      <c r="V410" s="18" t="s">
        <v>7</v>
      </c>
    </row>
    <row r="411" spans="1:22" x14ac:dyDescent="0.2">
      <c r="D411" s="13">
        <v>0</v>
      </c>
      <c r="E411" s="13">
        <v>0</v>
      </c>
      <c r="F411" s="13">
        <v>0.25</v>
      </c>
      <c r="G411" s="13">
        <v>0</v>
      </c>
      <c r="H411" s="13">
        <v>0</v>
      </c>
      <c r="I411" s="13">
        <v>-2.2727272727272724E-2</v>
      </c>
      <c r="J411" s="13">
        <v>-0.125</v>
      </c>
      <c r="K411" s="13">
        <v>0</v>
      </c>
      <c r="L411" s="13">
        <v>0</v>
      </c>
      <c r="M411" s="13">
        <v>-0.11363636363636365</v>
      </c>
      <c r="V411" s="18" t="s">
        <v>7</v>
      </c>
    </row>
    <row r="412" spans="1:22" x14ac:dyDescent="0.2">
      <c r="D412" s="13">
        <v>0</v>
      </c>
      <c r="E412" s="13">
        <v>0</v>
      </c>
      <c r="F412" s="13">
        <v>0</v>
      </c>
      <c r="G412" s="13">
        <v>0</v>
      </c>
      <c r="H412" s="13">
        <v>0</v>
      </c>
      <c r="I412" s="13">
        <v>-0.90909090909090917</v>
      </c>
      <c r="J412" s="13">
        <v>0</v>
      </c>
      <c r="K412" s="13">
        <v>1</v>
      </c>
      <c r="L412" s="13">
        <v>0</v>
      </c>
      <c r="M412" s="13">
        <v>3.4545454545454555</v>
      </c>
      <c r="V412" s="18" t="s">
        <v>7</v>
      </c>
    </row>
    <row r="413" spans="1:22" x14ac:dyDescent="0.2">
      <c r="D413" s="13">
        <v>0</v>
      </c>
      <c r="E413" s="13">
        <v>0</v>
      </c>
      <c r="F413" s="13">
        <v>-1.25</v>
      </c>
      <c r="G413" s="13">
        <v>0</v>
      </c>
      <c r="H413" s="13">
        <v>0</v>
      </c>
      <c r="I413" s="13">
        <v>0.11363636363636362</v>
      </c>
      <c r="J413" s="13">
        <v>0.12499999999999997</v>
      </c>
      <c r="K413" s="13">
        <v>0</v>
      </c>
      <c r="L413" s="13">
        <v>1</v>
      </c>
      <c r="M413" s="13">
        <v>0.56818181818181823</v>
      </c>
      <c r="V413" s="18" t="s">
        <v>7</v>
      </c>
    </row>
    <row r="414" spans="1:22" x14ac:dyDescent="0.2">
      <c r="D414" s="13">
        <v>0</v>
      </c>
      <c r="E414" s="13">
        <v>0</v>
      </c>
      <c r="F414" s="13">
        <v>0</v>
      </c>
      <c r="G414" s="13">
        <v>0</v>
      </c>
      <c r="H414" s="13">
        <v>0</v>
      </c>
      <c r="I414" s="13">
        <v>-9.0909090909090912E-2</v>
      </c>
      <c r="J414" s="13">
        <v>0</v>
      </c>
      <c r="K414" s="13">
        <v>0</v>
      </c>
      <c r="L414" s="13">
        <v>0</v>
      </c>
      <c r="M414" s="13">
        <v>0.54545454545454553</v>
      </c>
      <c r="V414" s="18" t="s">
        <v>7</v>
      </c>
    </row>
    <row r="415" spans="1:22" ht="16.5" x14ac:dyDescent="0.25">
      <c r="A415" s="65" t="s">
        <v>132</v>
      </c>
      <c r="V415" s="18" t="s">
        <v>7</v>
      </c>
    </row>
    <row r="416" spans="1:22" x14ac:dyDescent="0.2">
      <c r="A416"/>
      <c r="B416" s="52">
        <f t="array" ref="B416:B425">MMULT(D326:M335,F394:F403)</f>
        <v>0.83333333333333326</v>
      </c>
      <c r="C416" s="51" t="s">
        <v>115</v>
      </c>
      <c r="D416" s="55">
        <v>1</v>
      </c>
      <c r="E416" s="55">
        <v>0</v>
      </c>
      <c r="F416" s="13">
        <f>-B416/$B$418</f>
        <v>-1.25</v>
      </c>
      <c r="G416" s="55">
        <v>0</v>
      </c>
      <c r="H416" s="55">
        <v>0</v>
      </c>
      <c r="I416" s="55">
        <v>0</v>
      </c>
      <c r="J416" s="55">
        <v>0</v>
      </c>
      <c r="K416" s="55">
        <v>0</v>
      </c>
      <c r="L416" s="55">
        <v>0</v>
      </c>
      <c r="M416" s="55">
        <v>0</v>
      </c>
      <c r="V416" s="18" t="s">
        <v>7</v>
      </c>
    </row>
    <row r="417" spans="1:22" x14ac:dyDescent="0.2">
      <c r="B417" s="53">
        <v>0</v>
      </c>
      <c r="D417" s="55">
        <v>0</v>
      </c>
      <c r="E417" s="55">
        <v>1</v>
      </c>
      <c r="F417" s="13">
        <f>-B417/$B$418</f>
        <v>0</v>
      </c>
      <c r="G417" s="55">
        <v>0</v>
      </c>
      <c r="H417" s="55">
        <v>0</v>
      </c>
      <c r="I417" s="55">
        <v>0</v>
      </c>
      <c r="J417" s="55">
        <v>0</v>
      </c>
      <c r="K417" s="55">
        <v>0</v>
      </c>
      <c r="L417" s="55">
        <v>0</v>
      </c>
      <c r="M417" s="55">
        <v>0</v>
      </c>
      <c r="V417" s="18" t="s">
        <v>7</v>
      </c>
    </row>
    <row r="418" spans="1:22" x14ac:dyDescent="0.2">
      <c r="A418"/>
      <c r="B418" s="53">
        <v>0.66666666666666663</v>
      </c>
      <c r="D418" s="55">
        <v>0</v>
      </c>
      <c r="E418" s="55">
        <v>0</v>
      </c>
      <c r="F418" s="61">
        <f>1/$B$418</f>
        <v>1.5</v>
      </c>
      <c r="G418" s="55">
        <v>0</v>
      </c>
      <c r="H418" s="55">
        <v>0</v>
      </c>
      <c r="I418" s="55">
        <v>0</v>
      </c>
      <c r="J418" s="55">
        <v>0</v>
      </c>
      <c r="K418" s="55">
        <v>0</v>
      </c>
      <c r="L418" s="55">
        <v>0</v>
      </c>
      <c r="M418" s="55">
        <v>0</v>
      </c>
      <c r="V418" s="18" t="s">
        <v>7</v>
      </c>
    </row>
    <row r="419" spans="1:22" x14ac:dyDescent="0.2">
      <c r="A419"/>
      <c r="B419" s="53">
        <v>0.16666666666666666</v>
      </c>
      <c r="D419" s="55">
        <v>0</v>
      </c>
      <c r="E419" s="55">
        <v>0</v>
      </c>
      <c r="F419" s="13">
        <f>-B419/$B$418</f>
        <v>-0.25</v>
      </c>
      <c r="G419" s="55">
        <v>1</v>
      </c>
      <c r="H419" s="55">
        <v>0</v>
      </c>
      <c r="I419" s="55">
        <v>0</v>
      </c>
      <c r="J419" s="55">
        <v>0</v>
      </c>
      <c r="K419" s="55">
        <v>0</v>
      </c>
      <c r="L419" s="55">
        <v>0</v>
      </c>
      <c r="M419" s="55">
        <v>0</v>
      </c>
      <c r="V419" s="18" t="s">
        <v>7</v>
      </c>
    </row>
    <row r="420" spans="1:22" x14ac:dyDescent="0.2">
      <c r="A420"/>
      <c r="B420" s="53">
        <v>-0.66666666666666663</v>
      </c>
      <c r="D420" s="55">
        <v>0</v>
      </c>
      <c r="E420" s="55">
        <v>0</v>
      </c>
      <c r="F420" s="13">
        <f t="shared" ref="F420:F425" si="362">-B420/$B$418</f>
        <v>1</v>
      </c>
      <c r="G420" s="55">
        <v>0</v>
      </c>
      <c r="H420" s="55">
        <v>1</v>
      </c>
      <c r="I420" s="55">
        <v>0</v>
      </c>
      <c r="J420" s="55">
        <v>0</v>
      </c>
      <c r="K420" s="55">
        <v>0</v>
      </c>
      <c r="L420" s="55">
        <v>0</v>
      </c>
      <c r="M420" s="55">
        <v>0</v>
      </c>
      <c r="V420" s="18" t="s">
        <v>7</v>
      </c>
    </row>
    <row r="421" spans="1:22" x14ac:dyDescent="0.2">
      <c r="A421"/>
      <c r="B421" s="53">
        <v>0</v>
      </c>
      <c r="D421" s="55">
        <v>0</v>
      </c>
      <c r="E421" s="55">
        <v>0</v>
      </c>
      <c r="F421" s="13">
        <f t="shared" si="362"/>
        <v>0</v>
      </c>
      <c r="G421" s="55">
        <v>0</v>
      </c>
      <c r="H421" s="55">
        <v>0</v>
      </c>
      <c r="I421" s="55">
        <v>1</v>
      </c>
      <c r="J421" s="55">
        <v>0</v>
      </c>
      <c r="K421" s="55">
        <v>0</v>
      </c>
      <c r="L421" s="55">
        <v>0</v>
      </c>
      <c r="M421" s="55">
        <v>0</v>
      </c>
      <c r="V421" s="18" t="s">
        <v>7</v>
      </c>
    </row>
    <row r="422" spans="1:22" x14ac:dyDescent="0.2">
      <c r="A422"/>
      <c r="B422" s="53">
        <v>-0.16666666666666666</v>
      </c>
      <c r="D422" s="55">
        <v>0</v>
      </c>
      <c r="E422" s="55">
        <v>0</v>
      </c>
      <c r="F422" s="13">
        <f t="shared" si="362"/>
        <v>0.25</v>
      </c>
      <c r="G422" s="55">
        <v>0</v>
      </c>
      <c r="H422" s="55">
        <v>0</v>
      </c>
      <c r="I422" s="55">
        <v>0</v>
      </c>
      <c r="J422" s="55">
        <v>1</v>
      </c>
      <c r="K422" s="55">
        <v>0</v>
      </c>
      <c r="L422" s="55">
        <v>0</v>
      </c>
      <c r="M422" s="55">
        <v>0</v>
      </c>
      <c r="V422" s="18" t="s">
        <v>7</v>
      </c>
    </row>
    <row r="423" spans="1:22" x14ac:dyDescent="0.2">
      <c r="A423"/>
      <c r="B423" s="53">
        <v>0</v>
      </c>
      <c r="D423" s="55">
        <v>0</v>
      </c>
      <c r="E423" s="55">
        <v>0</v>
      </c>
      <c r="F423" s="13">
        <f t="shared" si="362"/>
        <v>0</v>
      </c>
      <c r="G423" s="55">
        <v>0</v>
      </c>
      <c r="H423" s="55">
        <v>0</v>
      </c>
      <c r="I423" s="55">
        <v>0</v>
      </c>
      <c r="J423" s="55">
        <v>0</v>
      </c>
      <c r="K423" s="55">
        <v>1</v>
      </c>
      <c r="L423" s="55">
        <v>0</v>
      </c>
      <c r="M423" s="55">
        <v>0</v>
      </c>
      <c r="V423" s="18" t="s">
        <v>7</v>
      </c>
    </row>
    <row r="424" spans="1:22" x14ac:dyDescent="0.2">
      <c r="A424"/>
      <c r="B424" s="53">
        <v>0.83333333333333337</v>
      </c>
      <c r="D424" s="55">
        <v>0</v>
      </c>
      <c r="E424" s="55">
        <v>0</v>
      </c>
      <c r="F424" s="13">
        <f t="shared" si="362"/>
        <v>-1.2500000000000002</v>
      </c>
      <c r="G424" s="55">
        <v>0</v>
      </c>
      <c r="H424" s="55">
        <v>0</v>
      </c>
      <c r="I424" s="55">
        <v>0</v>
      </c>
      <c r="J424" s="55">
        <v>0</v>
      </c>
      <c r="K424" s="55">
        <v>0</v>
      </c>
      <c r="L424" s="55">
        <v>1</v>
      </c>
      <c r="M424" s="55">
        <v>0</v>
      </c>
      <c r="V424" s="18" t="s">
        <v>7</v>
      </c>
    </row>
    <row r="425" spans="1:22" x14ac:dyDescent="0.2">
      <c r="A425"/>
      <c r="B425" s="54">
        <v>0</v>
      </c>
      <c r="D425" s="55">
        <v>0</v>
      </c>
      <c r="E425" s="55">
        <v>0</v>
      </c>
      <c r="F425" s="13">
        <f t="shared" si="362"/>
        <v>0</v>
      </c>
      <c r="G425" s="55">
        <v>0</v>
      </c>
      <c r="H425" s="55">
        <v>0</v>
      </c>
      <c r="I425" s="55">
        <v>0</v>
      </c>
      <c r="J425" s="55">
        <v>0</v>
      </c>
      <c r="K425" s="55">
        <v>0</v>
      </c>
      <c r="L425" s="55">
        <v>0</v>
      </c>
      <c r="M425" s="55">
        <v>1</v>
      </c>
      <c r="V425" s="18" t="s">
        <v>7</v>
      </c>
    </row>
    <row r="426" spans="1:22" x14ac:dyDescent="0.2">
      <c r="V426" s="18" t="s">
        <v>7</v>
      </c>
    </row>
    <row r="427" spans="1:22" ht="16.5" x14ac:dyDescent="0.25">
      <c r="C427" s="51" t="s">
        <v>131</v>
      </c>
      <c r="D427" s="69">
        <f t="array" ref="D427:M436">MMULT(D416:M425,D326:M335)</f>
        <v>1</v>
      </c>
      <c r="E427" s="70">
        <v>0</v>
      </c>
      <c r="F427" s="70">
        <v>-1.25</v>
      </c>
      <c r="G427" s="70">
        <v>0</v>
      </c>
      <c r="H427" s="70">
        <v>0</v>
      </c>
      <c r="I427" s="70">
        <v>0.11363636363636362</v>
      </c>
      <c r="J427" s="70">
        <v>0.12499999999999989</v>
      </c>
      <c r="K427" s="70">
        <v>0</v>
      </c>
      <c r="L427" s="70">
        <v>0</v>
      </c>
      <c r="M427" s="71">
        <v>0.56818181818181823</v>
      </c>
      <c r="N427" t="s">
        <v>133</v>
      </c>
      <c r="V427" s="18" t="s">
        <v>7</v>
      </c>
    </row>
    <row r="428" spans="1:22" x14ac:dyDescent="0.2">
      <c r="D428" s="72">
        <v>0</v>
      </c>
      <c r="E428" s="41">
        <v>1</v>
      </c>
      <c r="F428" s="41">
        <v>0</v>
      </c>
      <c r="G428" s="41">
        <v>0</v>
      </c>
      <c r="H428" s="41">
        <v>0</v>
      </c>
      <c r="I428" s="41">
        <v>1.3877787807814457E-17</v>
      </c>
      <c r="J428" s="41">
        <v>0</v>
      </c>
      <c r="K428" s="41">
        <v>0</v>
      </c>
      <c r="L428" s="41">
        <v>0</v>
      </c>
      <c r="M428" s="73">
        <v>-1</v>
      </c>
      <c r="V428" s="18" t="s">
        <v>7</v>
      </c>
    </row>
    <row r="429" spans="1:22" x14ac:dyDescent="0.2">
      <c r="D429" s="72">
        <v>0</v>
      </c>
      <c r="E429" s="41">
        <v>0</v>
      </c>
      <c r="F429" s="41">
        <v>1.5</v>
      </c>
      <c r="G429" s="41">
        <v>0</v>
      </c>
      <c r="H429" s="41">
        <v>1</v>
      </c>
      <c r="I429" s="41">
        <v>-0.13636363636363635</v>
      </c>
      <c r="J429" s="41">
        <v>-1.25</v>
      </c>
      <c r="K429" s="41">
        <v>0</v>
      </c>
      <c r="L429" s="41">
        <v>0</v>
      </c>
      <c r="M429" s="73">
        <v>-0.68181818181818188</v>
      </c>
      <c r="V429" s="18" t="s">
        <v>7</v>
      </c>
    </row>
    <row r="430" spans="1:22" x14ac:dyDescent="0.2">
      <c r="D430" s="72">
        <v>0</v>
      </c>
      <c r="E430" s="41">
        <v>0</v>
      </c>
      <c r="F430" s="41">
        <v>-0.25</v>
      </c>
      <c r="G430" s="41">
        <v>1</v>
      </c>
      <c r="H430" s="41">
        <v>0</v>
      </c>
      <c r="I430" s="41">
        <v>0.11363636363636363</v>
      </c>
      <c r="J430" s="41">
        <v>0.12499999999999999</v>
      </c>
      <c r="K430" s="41">
        <v>0</v>
      </c>
      <c r="L430" s="41">
        <v>0</v>
      </c>
      <c r="M430" s="73">
        <v>-0.43181818181818188</v>
      </c>
      <c r="V430" s="18" t="s">
        <v>7</v>
      </c>
    </row>
    <row r="431" spans="1:22" x14ac:dyDescent="0.2">
      <c r="D431" s="72">
        <v>0</v>
      </c>
      <c r="E431" s="41">
        <v>0</v>
      </c>
      <c r="F431" s="41">
        <v>1</v>
      </c>
      <c r="G431" s="41">
        <v>0</v>
      </c>
      <c r="H431" s="41">
        <v>0</v>
      </c>
      <c r="I431" s="41">
        <v>-9.0909090909090898E-2</v>
      </c>
      <c r="J431" s="41">
        <v>0</v>
      </c>
      <c r="K431" s="41">
        <v>0</v>
      </c>
      <c r="L431" s="41">
        <v>0</v>
      </c>
      <c r="M431" s="73">
        <v>-0.45454545454545459</v>
      </c>
      <c r="V431" s="18" t="s">
        <v>7</v>
      </c>
    </row>
    <row r="432" spans="1:22" x14ac:dyDescent="0.2">
      <c r="D432" s="72">
        <v>0</v>
      </c>
      <c r="E432" s="41">
        <v>0</v>
      </c>
      <c r="F432" s="41">
        <v>0</v>
      </c>
      <c r="G432" s="41">
        <v>0</v>
      </c>
      <c r="H432" s="41">
        <v>0</v>
      </c>
      <c r="I432" s="41">
        <v>9.0909090909090898E-2</v>
      </c>
      <c r="J432" s="41">
        <v>0</v>
      </c>
      <c r="K432" s="41">
        <v>0</v>
      </c>
      <c r="L432" s="41">
        <v>0</v>
      </c>
      <c r="M432" s="73">
        <v>0.45454545454545459</v>
      </c>
      <c r="V432" s="18" t="s">
        <v>7</v>
      </c>
    </row>
    <row r="433" spans="1:22" x14ac:dyDescent="0.2">
      <c r="D433" s="72">
        <v>0</v>
      </c>
      <c r="E433" s="41">
        <v>0</v>
      </c>
      <c r="F433" s="41">
        <v>0.25</v>
      </c>
      <c r="G433" s="41">
        <v>0</v>
      </c>
      <c r="H433" s="41">
        <v>0</v>
      </c>
      <c r="I433" s="41">
        <v>-2.2727272727272724E-2</v>
      </c>
      <c r="J433" s="41">
        <v>-0.12499999999999999</v>
      </c>
      <c r="K433" s="41">
        <v>0</v>
      </c>
      <c r="L433" s="41">
        <v>0</v>
      </c>
      <c r="M433" s="73">
        <v>-0.11363636363636365</v>
      </c>
      <c r="V433" s="18" t="s">
        <v>7</v>
      </c>
    </row>
    <row r="434" spans="1:22" x14ac:dyDescent="0.2">
      <c r="D434" s="72">
        <v>0</v>
      </c>
      <c r="E434" s="41">
        <v>0</v>
      </c>
      <c r="F434" s="41">
        <v>0</v>
      </c>
      <c r="G434" s="41">
        <v>0</v>
      </c>
      <c r="H434" s="41">
        <v>0</v>
      </c>
      <c r="I434" s="41">
        <v>-0.90909090909090917</v>
      </c>
      <c r="J434" s="41">
        <v>0</v>
      </c>
      <c r="K434" s="41">
        <v>1</v>
      </c>
      <c r="L434" s="41">
        <v>0</v>
      </c>
      <c r="M434" s="73">
        <v>3.4545454545454555</v>
      </c>
      <c r="V434" s="18" t="s">
        <v>7</v>
      </c>
    </row>
    <row r="435" spans="1:22" x14ac:dyDescent="0.2">
      <c r="D435" s="72">
        <v>0</v>
      </c>
      <c r="E435" s="41">
        <v>0</v>
      </c>
      <c r="F435" s="41">
        <v>-1.2500000000000002</v>
      </c>
      <c r="G435" s="41">
        <v>0</v>
      </c>
      <c r="H435" s="41">
        <v>-1.1102230246251565E-16</v>
      </c>
      <c r="I435" s="41">
        <v>0.11363636363636365</v>
      </c>
      <c r="J435" s="41">
        <v>0.125</v>
      </c>
      <c r="K435" s="41">
        <v>0</v>
      </c>
      <c r="L435" s="41">
        <v>1</v>
      </c>
      <c r="M435" s="73">
        <v>0.56818181818181834</v>
      </c>
      <c r="V435" s="18" t="s">
        <v>7</v>
      </c>
    </row>
    <row r="436" spans="1:22" x14ac:dyDescent="0.2">
      <c r="D436" s="74">
        <v>0</v>
      </c>
      <c r="E436" s="75">
        <v>0</v>
      </c>
      <c r="F436" s="75">
        <v>0</v>
      </c>
      <c r="G436" s="75">
        <v>0</v>
      </c>
      <c r="H436" s="75">
        <v>0</v>
      </c>
      <c r="I436" s="75">
        <v>-9.0909090909090912E-2</v>
      </c>
      <c r="J436" s="75">
        <v>0</v>
      </c>
      <c r="K436" s="75">
        <v>0</v>
      </c>
      <c r="L436" s="75">
        <v>0</v>
      </c>
      <c r="M436" s="76">
        <v>0.54545454545454553</v>
      </c>
      <c r="V436" s="18" t="s">
        <v>7</v>
      </c>
    </row>
    <row r="437" spans="1:22" x14ac:dyDescent="0.2">
      <c r="V437" s="18" t="s">
        <v>7</v>
      </c>
    </row>
    <row r="438" spans="1:22" ht="20.25" x14ac:dyDescent="0.35">
      <c r="A438" s="65" t="s">
        <v>105</v>
      </c>
      <c r="D438" s="42" t="s">
        <v>93</v>
      </c>
      <c r="E438" s="43" t="s">
        <v>97</v>
      </c>
      <c r="F438" s="43" t="s">
        <v>96</v>
      </c>
      <c r="G438" s="43" t="s">
        <v>100</v>
      </c>
      <c r="H438" s="43" t="s">
        <v>89</v>
      </c>
      <c r="I438" s="44" t="s">
        <v>90</v>
      </c>
      <c r="L438" s="42" t="s">
        <v>91</v>
      </c>
      <c r="M438" s="43" t="s">
        <v>92</v>
      </c>
      <c r="N438" s="43" t="s">
        <v>95</v>
      </c>
      <c r="O438" s="43" t="s">
        <v>94</v>
      </c>
      <c r="P438" s="43" t="s">
        <v>85</v>
      </c>
      <c r="Q438" s="43" t="s">
        <v>87</v>
      </c>
      <c r="R438" s="43" t="s">
        <v>86</v>
      </c>
      <c r="S438" s="43" t="s">
        <v>98</v>
      </c>
      <c r="T438" s="43" t="s">
        <v>99</v>
      </c>
      <c r="U438" s="44" t="s">
        <v>88</v>
      </c>
      <c r="V438" s="18" t="s">
        <v>7</v>
      </c>
    </row>
    <row r="439" spans="1:22" ht="14.25" x14ac:dyDescent="0.25">
      <c r="B439" s="52">
        <f t="array" ref="B439:B448">MMULT(D405:M414,$R$9:$R$18)</f>
        <v>52.840909090909093</v>
      </c>
      <c r="C439" s="51" t="s">
        <v>106</v>
      </c>
      <c r="D439" s="67">
        <f>I$9</f>
        <v>0</v>
      </c>
      <c r="E439" s="77">
        <f>M$9</f>
        <v>0</v>
      </c>
      <c r="F439" s="77">
        <f>L$9</f>
        <v>0</v>
      </c>
      <c r="G439" s="77">
        <f>P$9</f>
        <v>0</v>
      </c>
      <c r="H439" s="55">
        <f t="shared" ref="H439" si="363">E$9</f>
        <v>0</v>
      </c>
      <c r="I439" s="55">
        <f t="shared" ref="I439" si="364">F$9</f>
        <v>0</v>
      </c>
      <c r="K439" s="51" t="s">
        <v>107</v>
      </c>
      <c r="L439" s="55">
        <f>G$6</f>
        <v>0</v>
      </c>
      <c r="M439" s="55">
        <f t="shared" ref="M439" si="365">H$6</f>
        <v>0</v>
      </c>
      <c r="N439" s="55">
        <f>K$6</f>
        <v>0</v>
      </c>
      <c r="O439" s="55">
        <f t="shared" ref="O439" si="366">J$6</f>
        <v>0</v>
      </c>
      <c r="P439" s="55">
        <f>A$6</f>
        <v>104</v>
      </c>
      <c r="Q439" s="55">
        <f>C$6</f>
        <v>106</v>
      </c>
      <c r="R439" s="55">
        <f>B$6</f>
        <v>97</v>
      </c>
      <c r="S439" s="55">
        <f t="shared" ref="S439" si="367">N$6</f>
        <v>0</v>
      </c>
      <c r="T439" s="55">
        <f t="shared" ref="T439" si="368">O$6</f>
        <v>0</v>
      </c>
      <c r="U439" s="55">
        <f>D$6</f>
        <v>99</v>
      </c>
      <c r="V439" s="18" t="s">
        <v>7</v>
      </c>
    </row>
    <row r="440" spans="1:22" ht="14.25" x14ac:dyDescent="0.25">
      <c r="B440" s="53">
        <v>15</v>
      </c>
      <c r="D440" s="67">
        <f>I$10</f>
        <v>0</v>
      </c>
      <c r="E440" s="77">
        <f>M$10</f>
        <v>0</v>
      </c>
      <c r="F440" s="77">
        <f>L$10</f>
        <v>0</v>
      </c>
      <c r="G440" s="77">
        <f>P$10</f>
        <v>0</v>
      </c>
      <c r="H440" s="55">
        <f t="shared" ref="H440" si="369">E$10</f>
        <v>0</v>
      </c>
      <c r="I440" s="55">
        <f t="shared" ref="I440" si="370">F$10</f>
        <v>0</v>
      </c>
      <c r="K440" s="51" t="s">
        <v>108</v>
      </c>
      <c r="L440" s="57">
        <f>MMULT(L439:U439,B439:B448)+$R$7</f>
        <v>-150.56818181818198</v>
      </c>
      <c r="V440" s="18" t="s">
        <v>7</v>
      </c>
    </row>
    <row r="441" spans="1:22" x14ac:dyDescent="0.2">
      <c r="B441" s="53">
        <v>56.590909090909093</v>
      </c>
      <c r="D441" s="67">
        <f>I$11</f>
        <v>1</v>
      </c>
      <c r="E441" s="77">
        <f>M$11</f>
        <v>0</v>
      </c>
      <c r="F441" s="77">
        <f>L$11</f>
        <v>0</v>
      </c>
      <c r="G441" s="77">
        <f>P$11</f>
        <v>0</v>
      </c>
      <c r="H441" s="55">
        <f t="shared" ref="H441" si="371">E$11</f>
        <v>0</v>
      </c>
      <c r="I441" s="55">
        <f t="shared" ref="I441" si="372">F$11</f>
        <v>0</v>
      </c>
      <c r="V441" s="18" t="s">
        <v>7</v>
      </c>
    </row>
    <row r="442" spans="1:22" ht="20.25" x14ac:dyDescent="0.35">
      <c r="B442" s="53">
        <v>47.840909090909093</v>
      </c>
      <c r="D442" s="67">
        <f>I$12</f>
        <v>0</v>
      </c>
      <c r="E442" s="77">
        <f>M$12</f>
        <v>0</v>
      </c>
      <c r="F442" s="77">
        <f>L$12</f>
        <v>0</v>
      </c>
      <c r="G442" s="77">
        <f>P$12</f>
        <v>0</v>
      </c>
      <c r="H442" s="55">
        <f t="shared" ref="H442" si="373">E$12</f>
        <v>0</v>
      </c>
      <c r="I442" s="55">
        <f t="shared" ref="I442" si="374">F$12</f>
        <v>0</v>
      </c>
      <c r="L442" s="42" t="s">
        <v>93</v>
      </c>
      <c r="M442" s="43" t="s">
        <v>97</v>
      </c>
      <c r="N442" s="43" t="s">
        <v>96</v>
      </c>
      <c r="O442" s="43" t="s">
        <v>100</v>
      </c>
      <c r="P442" s="43" t="s">
        <v>89</v>
      </c>
      <c r="Q442" s="44" t="s">
        <v>90</v>
      </c>
      <c r="V442" s="18" t="s">
        <v>7</v>
      </c>
    </row>
    <row r="443" spans="1:22" ht="14.25" x14ac:dyDescent="0.25">
      <c r="B443" s="53">
        <v>37.727272727272727</v>
      </c>
      <c r="D443" s="67">
        <f>I$13</f>
        <v>0</v>
      </c>
      <c r="E443" s="77">
        <f>M$13</f>
        <v>0</v>
      </c>
      <c r="F443" s="77">
        <f>L$13</f>
        <v>0</v>
      </c>
      <c r="G443" s="77">
        <f>P$13</f>
        <v>0</v>
      </c>
      <c r="H443" s="55">
        <f t="shared" ref="H443" si="375">E$13</f>
        <v>0</v>
      </c>
      <c r="I443" s="55">
        <f t="shared" ref="I443" si="376">F$13</f>
        <v>0</v>
      </c>
      <c r="K443" s="51" t="s">
        <v>109</v>
      </c>
      <c r="L443" s="55">
        <f>I$6</f>
        <v>0</v>
      </c>
      <c r="M443" s="55">
        <f>M$6</f>
        <v>0</v>
      </c>
      <c r="N443" s="55">
        <f>L$6</f>
        <v>0</v>
      </c>
      <c r="O443" s="55">
        <f>P$6</f>
        <v>0</v>
      </c>
      <c r="P443" s="55">
        <f t="shared" ref="P443" si="377">E$6</f>
        <v>-100</v>
      </c>
      <c r="Q443" s="55">
        <f t="shared" ref="Q443" si="378">F$6</f>
        <v>-100</v>
      </c>
      <c r="V443" s="18" t="s">
        <v>7</v>
      </c>
    </row>
    <row r="444" spans="1:22" x14ac:dyDescent="0.2">
      <c r="B444" s="53">
        <v>2.2727272727272729</v>
      </c>
      <c r="D444" s="67">
        <f>I$14</f>
        <v>0</v>
      </c>
      <c r="E444" s="77">
        <f>M$14</f>
        <v>0</v>
      </c>
      <c r="F444" s="77">
        <f>L$14</f>
        <v>1</v>
      </c>
      <c r="G444" s="77">
        <f>P$14</f>
        <v>0</v>
      </c>
      <c r="H444" s="55">
        <f t="shared" ref="H444" si="379">E$14</f>
        <v>0</v>
      </c>
      <c r="I444" s="55">
        <f t="shared" ref="I444" si="380">F$14</f>
        <v>0</v>
      </c>
      <c r="V444" s="18" t="s">
        <v>7</v>
      </c>
    </row>
    <row r="445" spans="1:22" x14ac:dyDescent="0.2">
      <c r="B445" s="53">
        <v>9.4318181818181817</v>
      </c>
      <c r="D445" s="67">
        <f>I$15</f>
        <v>0</v>
      </c>
      <c r="E445" s="77">
        <f>M$15</f>
        <v>1</v>
      </c>
      <c r="F445" s="77">
        <f>L$15</f>
        <v>0</v>
      </c>
      <c r="G445" s="77">
        <f>P$15</f>
        <v>0</v>
      </c>
      <c r="H445" s="55">
        <f t="shared" ref="H445" si="381">E$15</f>
        <v>0</v>
      </c>
      <c r="I445" s="55">
        <f t="shared" ref="I445" si="382">F$15</f>
        <v>0</v>
      </c>
      <c r="V445" s="18" t="s">
        <v>7</v>
      </c>
    </row>
    <row r="446" spans="1:22" x14ac:dyDescent="0.2">
      <c r="B446" s="53">
        <v>17.272727272727277</v>
      </c>
      <c r="D446" s="67">
        <f>I$16</f>
        <v>0</v>
      </c>
      <c r="E446" s="77">
        <f>M$16</f>
        <v>0</v>
      </c>
      <c r="F446" s="77">
        <f>L$16</f>
        <v>0</v>
      </c>
      <c r="G446" s="77">
        <f>P$16</f>
        <v>0</v>
      </c>
      <c r="H446" s="55">
        <f t="shared" ref="H446" si="383">E$16</f>
        <v>0</v>
      </c>
      <c r="I446" s="55">
        <f t="shared" ref="I446" si="384">F$16</f>
        <v>0</v>
      </c>
      <c r="V446" s="18" t="s">
        <v>7</v>
      </c>
    </row>
    <row r="447" spans="1:22" x14ac:dyDescent="0.2">
      <c r="B447" s="53">
        <v>2.8409090909090913</v>
      </c>
      <c r="D447" s="67">
        <f>I$17</f>
        <v>0</v>
      </c>
      <c r="E447" s="77">
        <f>M$17</f>
        <v>0</v>
      </c>
      <c r="F447" s="77">
        <f>L$17</f>
        <v>0</v>
      </c>
      <c r="G447" s="77">
        <f>P$17</f>
        <v>0</v>
      </c>
      <c r="H447" s="55">
        <f t="shared" ref="H447" si="385">E$17</f>
        <v>-1</v>
      </c>
      <c r="I447" s="55">
        <f t="shared" ref="I447" si="386">F$17</f>
        <v>0</v>
      </c>
      <c r="V447" s="18" t="s">
        <v>7</v>
      </c>
    </row>
    <row r="448" spans="1:22" x14ac:dyDescent="0.2">
      <c r="B448" s="54">
        <v>2.7272727272727275</v>
      </c>
      <c r="D448" s="67">
        <f>I$18</f>
        <v>0</v>
      </c>
      <c r="E448" s="77">
        <f>M$18</f>
        <v>0</v>
      </c>
      <c r="F448" s="77">
        <f>L$18</f>
        <v>0</v>
      </c>
      <c r="G448" s="77">
        <f>P$18</f>
        <v>1</v>
      </c>
      <c r="H448" s="55">
        <f t="shared" ref="H448" si="387">E$18</f>
        <v>0</v>
      </c>
      <c r="I448" s="55">
        <f t="shared" ref="I448" si="388">F$18</f>
        <v>-1</v>
      </c>
      <c r="V448" s="18" t="s">
        <v>7</v>
      </c>
    </row>
    <row r="449" spans="1:22" x14ac:dyDescent="0.2">
      <c r="A449"/>
      <c r="V449" s="18" t="s">
        <v>7</v>
      </c>
    </row>
    <row r="450" spans="1:22" ht="16.5" x14ac:dyDescent="0.25">
      <c r="A450"/>
      <c r="C450" s="51" t="s">
        <v>126</v>
      </c>
      <c r="D450" s="69">
        <f t="array" ref="D450:I459">MMULT(D405:M414,D439:I448)</f>
        <v>-1.25</v>
      </c>
      <c r="E450" s="70">
        <v>0.125</v>
      </c>
      <c r="F450" s="70">
        <v>0.11363636363636362</v>
      </c>
      <c r="G450" s="70">
        <v>0.56818181818181823</v>
      </c>
      <c r="H450" s="70">
        <v>0</v>
      </c>
      <c r="I450" s="71">
        <v>-0.56818181818181823</v>
      </c>
      <c r="K450" s="51" t="s">
        <v>110</v>
      </c>
      <c r="L450" s="58">
        <f t="array" ref="L450:Q450">MMULT(L439:U439,D450:I459)</f>
        <v>128.25</v>
      </c>
      <c r="M450" s="59">
        <v>-12.125</v>
      </c>
      <c r="N450" s="59">
        <v>-11.022727272727273</v>
      </c>
      <c r="O450" s="59">
        <v>43.88636363636364</v>
      </c>
      <c r="P450" s="59">
        <v>0</v>
      </c>
      <c r="Q450" s="60">
        <v>-43.88636363636364</v>
      </c>
      <c r="V450" s="18" t="s">
        <v>7</v>
      </c>
    </row>
    <row r="451" spans="1:22" ht="14.25" x14ac:dyDescent="0.25">
      <c r="D451" s="72">
        <v>0</v>
      </c>
      <c r="E451" s="41">
        <v>0</v>
      </c>
      <c r="F451" s="41">
        <v>1.3877787807814457E-17</v>
      </c>
      <c r="G451" s="41">
        <v>-1</v>
      </c>
      <c r="H451" s="41">
        <v>0</v>
      </c>
      <c r="I451" s="73">
        <v>1</v>
      </c>
      <c r="K451" s="51" t="s">
        <v>111</v>
      </c>
      <c r="L451" s="66">
        <f t="shared" ref="L451:Q451" si="389">L450-L443</f>
        <v>128.25</v>
      </c>
      <c r="M451" s="61">
        <f t="shared" si="389"/>
        <v>-12.125</v>
      </c>
      <c r="N451" s="66">
        <f t="shared" si="389"/>
        <v>-11.022727272727273</v>
      </c>
      <c r="O451" s="66">
        <f t="shared" si="389"/>
        <v>43.88636363636364</v>
      </c>
      <c r="P451" s="13">
        <f t="shared" si="389"/>
        <v>100</v>
      </c>
      <c r="Q451" s="13">
        <f t="shared" si="389"/>
        <v>56.11363636363636</v>
      </c>
      <c r="V451" s="18" t="s">
        <v>7</v>
      </c>
    </row>
    <row r="452" spans="1:22" x14ac:dyDescent="0.2">
      <c r="D452" s="72">
        <v>1.5</v>
      </c>
      <c r="E452" s="41">
        <v>-1.25</v>
      </c>
      <c r="F452" s="41">
        <v>-0.13636363636363635</v>
      </c>
      <c r="G452" s="41">
        <v>-0.68181818181818188</v>
      </c>
      <c r="H452" s="41">
        <v>0</v>
      </c>
      <c r="I452" s="73">
        <v>0.68181818181818188</v>
      </c>
      <c r="M452" s="56" t="s">
        <v>143</v>
      </c>
      <c r="V452" s="18" t="s">
        <v>7</v>
      </c>
    </row>
    <row r="453" spans="1:22" x14ac:dyDescent="0.2">
      <c r="D453" s="72">
        <v>-0.25</v>
      </c>
      <c r="E453" s="41">
        <v>0.125</v>
      </c>
      <c r="F453" s="41">
        <v>0.11363636363636363</v>
      </c>
      <c r="G453" s="41">
        <v>-0.43181818181818188</v>
      </c>
      <c r="H453" s="41">
        <v>0</v>
      </c>
      <c r="I453" s="73">
        <v>0.43181818181818188</v>
      </c>
      <c r="V453" s="18" t="s">
        <v>7</v>
      </c>
    </row>
    <row r="454" spans="1:22" x14ac:dyDescent="0.2">
      <c r="D454" s="72">
        <v>1</v>
      </c>
      <c r="E454" s="41">
        <v>0</v>
      </c>
      <c r="F454" s="41">
        <v>-9.0909090909090898E-2</v>
      </c>
      <c r="G454" s="41">
        <v>-0.45454545454545459</v>
      </c>
      <c r="H454" s="41">
        <v>0</v>
      </c>
      <c r="I454" s="73">
        <v>0.45454545454545459</v>
      </c>
      <c r="V454" s="18" t="s">
        <v>7</v>
      </c>
    </row>
    <row r="455" spans="1:22" x14ac:dyDescent="0.2">
      <c r="D455" s="72">
        <v>0</v>
      </c>
      <c r="E455" s="41">
        <v>0</v>
      </c>
      <c r="F455" s="41">
        <v>9.0909090909090898E-2</v>
      </c>
      <c r="G455" s="41">
        <v>0.45454545454545459</v>
      </c>
      <c r="H455" s="41">
        <v>0</v>
      </c>
      <c r="I455" s="73">
        <v>-0.45454545454545459</v>
      </c>
      <c r="V455" s="18" t="s">
        <v>7</v>
      </c>
    </row>
    <row r="456" spans="1:22" x14ac:dyDescent="0.2">
      <c r="D456" s="72">
        <v>0.25</v>
      </c>
      <c r="E456" s="41">
        <v>-0.125</v>
      </c>
      <c r="F456" s="41">
        <v>-2.2727272727272724E-2</v>
      </c>
      <c r="G456" s="41">
        <v>-0.11363636363636365</v>
      </c>
      <c r="H456" s="41">
        <v>0</v>
      </c>
      <c r="I456" s="73">
        <v>0.11363636363636365</v>
      </c>
      <c r="V456" s="18" t="s">
        <v>7</v>
      </c>
    </row>
    <row r="457" spans="1:22" x14ac:dyDescent="0.2">
      <c r="D457" s="72">
        <v>0</v>
      </c>
      <c r="E457" s="41">
        <v>0</v>
      </c>
      <c r="F457" s="41">
        <v>-0.90909090909090917</v>
      </c>
      <c r="G457" s="41">
        <v>3.4545454545454555</v>
      </c>
      <c r="H457" s="41">
        <v>0</v>
      </c>
      <c r="I457" s="73">
        <v>-3.4545454545454555</v>
      </c>
      <c r="V457" s="18" t="s">
        <v>7</v>
      </c>
    </row>
    <row r="458" spans="1:22" x14ac:dyDescent="0.2">
      <c r="D458" s="72">
        <v>-1.25</v>
      </c>
      <c r="E458" s="41">
        <v>0.12499999999999997</v>
      </c>
      <c r="F458" s="41">
        <v>0.11363636363636362</v>
      </c>
      <c r="G458" s="41">
        <v>0.56818181818181823</v>
      </c>
      <c r="H458" s="41">
        <v>-1</v>
      </c>
      <c r="I458" s="73">
        <v>-0.56818181818181823</v>
      </c>
      <c r="K458" s="51" t="s">
        <v>127</v>
      </c>
      <c r="L458" s="13">
        <f>M451</f>
        <v>-12.125</v>
      </c>
      <c r="V458" s="18" t="s">
        <v>7</v>
      </c>
    </row>
    <row r="459" spans="1:22" x14ac:dyDescent="0.2">
      <c r="D459" s="74">
        <v>0</v>
      </c>
      <c r="E459" s="75">
        <v>0</v>
      </c>
      <c r="F459" s="75">
        <v>-9.0909090909090912E-2</v>
      </c>
      <c r="G459" s="75">
        <v>0.54545454545454553</v>
      </c>
      <c r="H459" s="75">
        <v>0</v>
      </c>
      <c r="I459" s="76">
        <v>-0.54545454545454553</v>
      </c>
      <c r="K459" s="51" t="s">
        <v>128</v>
      </c>
      <c r="L459" s="13">
        <f>E469</f>
        <v>22.727272727272734</v>
      </c>
      <c r="N459" s="51" t="s">
        <v>136</v>
      </c>
      <c r="O459" s="57">
        <f>-L459*L458</f>
        <v>275.56818181818187</v>
      </c>
      <c r="V459" s="18" t="s">
        <v>7</v>
      </c>
    </row>
    <row r="460" spans="1:22" x14ac:dyDescent="0.2">
      <c r="V460" s="18" t="s">
        <v>7</v>
      </c>
    </row>
    <row r="461" spans="1:22" ht="16.5" x14ac:dyDescent="0.25">
      <c r="A461" s="51" t="s">
        <v>112</v>
      </c>
      <c r="B461" s="52">
        <f t="array" ref="B461:B470">MMULT(D405:M414,E439:E448)</f>
        <v>0.125</v>
      </c>
      <c r="D461" s="51" t="s">
        <v>113</v>
      </c>
      <c r="E461" s="13">
        <f t="shared" ref="E461:E470" si="390">IF(B461&gt;0,B439/B461,-1)</f>
        <v>422.72727272727275</v>
      </c>
      <c r="V461" s="18" t="s">
        <v>7</v>
      </c>
    </row>
    <row r="462" spans="1:22" x14ac:dyDescent="0.2">
      <c r="B462" s="53">
        <v>0</v>
      </c>
      <c r="E462" s="13">
        <f t="shared" si="390"/>
        <v>-1</v>
      </c>
      <c r="V462" s="18" t="s">
        <v>7</v>
      </c>
    </row>
    <row r="463" spans="1:22" x14ac:dyDescent="0.2">
      <c r="B463" s="53">
        <v>-1.25</v>
      </c>
      <c r="E463" s="13">
        <f t="shared" si="390"/>
        <v>-1</v>
      </c>
      <c r="V463" s="18" t="s">
        <v>7</v>
      </c>
    </row>
    <row r="464" spans="1:22" x14ac:dyDescent="0.2">
      <c r="B464" s="53">
        <v>0.125</v>
      </c>
      <c r="E464" s="13">
        <f t="shared" si="390"/>
        <v>382.72727272727275</v>
      </c>
      <c r="V464" s="18" t="s">
        <v>7</v>
      </c>
    </row>
    <row r="465" spans="1:22" x14ac:dyDescent="0.2">
      <c r="B465" s="53">
        <v>0</v>
      </c>
      <c r="E465" s="13">
        <f t="shared" si="390"/>
        <v>-1</v>
      </c>
      <c r="V465" s="18" t="s">
        <v>7</v>
      </c>
    </row>
    <row r="466" spans="1:22" x14ac:dyDescent="0.2">
      <c r="B466" s="53">
        <v>0</v>
      </c>
      <c r="E466" s="61">
        <f t="shared" si="390"/>
        <v>-1</v>
      </c>
      <c r="V466" s="18" t="s">
        <v>7</v>
      </c>
    </row>
    <row r="467" spans="1:22" x14ac:dyDescent="0.2">
      <c r="B467" s="53">
        <v>-0.125</v>
      </c>
      <c r="E467" s="13">
        <f t="shared" si="390"/>
        <v>-1</v>
      </c>
      <c r="V467" s="18" t="s">
        <v>7</v>
      </c>
    </row>
    <row r="468" spans="1:22" x14ac:dyDescent="0.2">
      <c r="B468" s="53">
        <v>0</v>
      </c>
      <c r="E468" s="13">
        <f t="shared" si="390"/>
        <v>-1</v>
      </c>
      <c r="V468" s="18" t="s">
        <v>7</v>
      </c>
    </row>
    <row r="469" spans="1:22" x14ac:dyDescent="0.2">
      <c r="B469" s="53">
        <v>0.12499999999999997</v>
      </c>
      <c r="E469" s="13">
        <f t="shared" si="390"/>
        <v>22.727272727272734</v>
      </c>
      <c r="F469" s="14" t="s">
        <v>144</v>
      </c>
      <c r="K469" s="62" t="s">
        <v>114</v>
      </c>
      <c r="V469" s="18" t="s">
        <v>7</v>
      </c>
    </row>
    <row r="470" spans="1:22" ht="13.5" thickBot="1" x14ac:dyDescent="0.25">
      <c r="B470" s="54">
        <v>0</v>
      </c>
      <c r="E470" s="13">
        <f t="shared" si="390"/>
        <v>-1</v>
      </c>
      <c r="K470" s="61">
        <f>L440-L459*L458</f>
        <v>124.99999999999989</v>
      </c>
      <c r="V470" s="18" t="s">
        <v>7</v>
      </c>
    </row>
    <row r="471" spans="1:22" ht="13.5" thickBot="1" x14ac:dyDescent="0.25">
      <c r="A471" s="89" t="s">
        <v>102</v>
      </c>
      <c r="B471" s="102">
        <f>B392+1</f>
        <v>6</v>
      </c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18" t="s">
        <v>7</v>
      </c>
    </row>
    <row r="472" spans="1:22" x14ac:dyDescent="0.2">
      <c r="A472"/>
      <c r="D472" s="91">
        <f t="array" ref="D472:M472">TRANSPOSE(B473:B482)</f>
        <v>7</v>
      </c>
      <c r="E472" s="92">
        <v>8</v>
      </c>
      <c r="F472" s="92">
        <v>11</v>
      </c>
      <c r="G472" s="92">
        <v>10</v>
      </c>
      <c r="H472" s="92">
        <v>1</v>
      </c>
      <c r="I472" s="92">
        <v>3</v>
      </c>
      <c r="J472" s="92">
        <v>2</v>
      </c>
      <c r="K472" s="92">
        <v>14</v>
      </c>
      <c r="L472" s="92">
        <v>13</v>
      </c>
      <c r="M472" s="93">
        <v>4</v>
      </c>
      <c r="V472" s="18" t="s">
        <v>7</v>
      </c>
    </row>
    <row r="473" spans="1:22" x14ac:dyDescent="0.2">
      <c r="A473" s="14" t="s">
        <v>122</v>
      </c>
      <c r="B473" s="90">
        <v>7</v>
      </c>
      <c r="C473" s="51" t="s">
        <v>103</v>
      </c>
      <c r="D473" s="50">
        <f>G$9</f>
        <v>1</v>
      </c>
      <c r="E473" s="50">
        <f t="shared" ref="E473" si="391">H$9</f>
        <v>0</v>
      </c>
      <c r="F473" s="68">
        <f>K$9</f>
        <v>0</v>
      </c>
      <c r="G473" s="50">
        <f t="shared" ref="G473" si="392">J$9</f>
        <v>0</v>
      </c>
      <c r="H473" s="68">
        <f>A$9</f>
        <v>1</v>
      </c>
      <c r="I473" s="68">
        <f>C$9</f>
        <v>0</v>
      </c>
      <c r="J473" s="68">
        <f>B$9</f>
        <v>1</v>
      </c>
      <c r="K473" s="50">
        <f t="shared" ref="K473" si="393">N$9</f>
        <v>0</v>
      </c>
      <c r="L473" s="64">
        <f>M$9</f>
        <v>0</v>
      </c>
      <c r="M473" s="68">
        <f>D$9</f>
        <v>0</v>
      </c>
      <c r="V473" s="18" t="s">
        <v>7</v>
      </c>
    </row>
    <row r="474" spans="1:22" x14ac:dyDescent="0.2">
      <c r="B474" s="90">
        <v>8</v>
      </c>
      <c r="D474" s="50">
        <f>G$10</f>
        <v>0</v>
      </c>
      <c r="E474" s="50">
        <f t="shared" ref="E474" si="394">H$10</f>
        <v>1</v>
      </c>
      <c r="F474" s="68">
        <f>K$10</f>
        <v>0</v>
      </c>
      <c r="G474" s="50">
        <f t="shared" ref="G474" si="395">J$10</f>
        <v>0</v>
      </c>
      <c r="H474" s="68">
        <f>A$10</f>
        <v>0</v>
      </c>
      <c r="I474" s="68">
        <f>C$10</f>
        <v>1</v>
      </c>
      <c r="J474" s="68">
        <f>B$10</f>
        <v>0</v>
      </c>
      <c r="K474" s="50">
        <f t="shared" ref="K474" si="396">N$10</f>
        <v>0</v>
      </c>
      <c r="L474" s="64">
        <f>M$10</f>
        <v>0</v>
      </c>
      <c r="M474" s="68">
        <f>D$10</f>
        <v>1</v>
      </c>
      <c r="V474" s="18" t="s">
        <v>7</v>
      </c>
    </row>
    <row r="475" spans="1:22" x14ac:dyDescent="0.2">
      <c r="B475" s="90">
        <v>11</v>
      </c>
      <c r="D475" s="50">
        <f>G$11</f>
        <v>0</v>
      </c>
      <c r="E475" s="50">
        <f t="shared" ref="E475" si="397">H$11</f>
        <v>0</v>
      </c>
      <c r="F475" s="68">
        <f>K$11</f>
        <v>0</v>
      </c>
      <c r="G475" s="50">
        <f t="shared" ref="G475" si="398">J$11</f>
        <v>0</v>
      </c>
      <c r="H475" s="68">
        <f>A$11</f>
        <v>1</v>
      </c>
      <c r="I475" s="68">
        <f>C$11</f>
        <v>1</v>
      </c>
      <c r="J475" s="68">
        <f>B$11</f>
        <v>0</v>
      </c>
      <c r="K475" s="50">
        <f t="shared" ref="K475" si="399">N$11</f>
        <v>0</v>
      </c>
      <c r="L475" s="64">
        <f>M$11</f>
        <v>0</v>
      </c>
      <c r="M475" s="68">
        <f>D$11</f>
        <v>0</v>
      </c>
      <c r="V475" s="18" t="s">
        <v>7</v>
      </c>
    </row>
    <row r="476" spans="1:22" x14ac:dyDescent="0.2">
      <c r="B476" s="90">
        <v>10</v>
      </c>
      <c r="D476" s="50">
        <f>G$12</f>
        <v>0</v>
      </c>
      <c r="E476" s="50">
        <f t="shared" ref="E476" si="400">H$12</f>
        <v>0</v>
      </c>
      <c r="F476" s="68">
        <f>K$12</f>
        <v>0</v>
      </c>
      <c r="G476" s="50">
        <f t="shared" ref="G476" si="401">J$12</f>
        <v>1</v>
      </c>
      <c r="H476" s="68">
        <f>A$12</f>
        <v>0</v>
      </c>
      <c r="I476" s="68">
        <f>C$12</f>
        <v>0</v>
      </c>
      <c r="J476" s="68">
        <f>B$12</f>
        <v>1</v>
      </c>
      <c r="K476" s="50">
        <f t="shared" ref="K476" si="402">N$12</f>
        <v>0</v>
      </c>
      <c r="L476" s="64">
        <f>M$12</f>
        <v>0</v>
      </c>
      <c r="M476" s="68">
        <f>D$12</f>
        <v>1</v>
      </c>
      <c r="V476" s="18" t="s">
        <v>7</v>
      </c>
    </row>
    <row r="477" spans="1:22" x14ac:dyDescent="0.2">
      <c r="B477" s="90">
        <v>1</v>
      </c>
      <c r="D477" s="50">
        <f>G$13</f>
        <v>0</v>
      </c>
      <c r="E477" s="50">
        <f t="shared" ref="E477" si="403">H$13</f>
        <v>0</v>
      </c>
      <c r="F477" s="68">
        <f>K$13</f>
        <v>1</v>
      </c>
      <c r="G477" s="50">
        <f t="shared" ref="G477" si="404">J$13</f>
        <v>0</v>
      </c>
      <c r="H477" s="68">
        <f>A$13</f>
        <v>1</v>
      </c>
      <c r="I477" s="68">
        <f>C$13</f>
        <v>0</v>
      </c>
      <c r="J477" s="68">
        <f>B$13</f>
        <v>-10</v>
      </c>
      <c r="K477" s="50">
        <f t="shared" ref="K477" si="405">N$13</f>
        <v>0</v>
      </c>
      <c r="L477" s="64">
        <f>M$13</f>
        <v>0</v>
      </c>
      <c r="M477" s="68">
        <f>D$13</f>
        <v>0</v>
      </c>
      <c r="V477" s="18" t="s">
        <v>7</v>
      </c>
    </row>
    <row r="478" spans="1:22" x14ac:dyDescent="0.2">
      <c r="B478" s="90">
        <v>3</v>
      </c>
      <c r="D478" s="50">
        <f>G$14</f>
        <v>0</v>
      </c>
      <c r="E478" s="50">
        <f t="shared" ref="E478" si="406">H$14</f>
        <v>0</v>
      </c>
      <c r="F478" s="68">
        <f>K$14</f>
        <v>0</v>
      </c>
      <c r="G478" s="50">
        <f t="shared" ref="G478" si="407">J$14</f>
        <v>0</v>
      </c>
      <c r="H478" s="68">
        <f>A$14</f>
        <v>0</v>
      </c>
      <c r="I478" s="68">
        <f>C$14</f>
        <v>6</v>
      </c>
      <c r="J478" s="68">
        <f>B$14</f>
        <v>0</v>
      </c>
      <c r="K478" s="50">
        <f t="shared" ref="K478" si="408">N$14</f>
        <v>0</v>
      </c>
      <c r="L478" s="64">
        <f>M$14</f>
        <v>0</v>
      </c>
      <c r="M478" s="68">
        <f>D$14</f>
        <v>-5</v>
      </c>
      <c r="V478" s="18" t="s">
        <v>7</v>
      </c>
    </row>
    <row r="479" spans="1:22" x14ac:dyDescent="0.2">
      <c r="B479" s="90">
        <v>2</v>
      </c>
      <c r="D479" s="50">
        <f>G$15</f>
        <v>0</v>
      </c>
      <c r="E479" s="50">
        <f t="shared" ref="E479" si="409">H$15</f>
        <v>0</v>
      </c>
      <c r="F479" s="68">
        <f>K$15</f>
        <v>0</v>
      </c>
      <c r="G479" s="50">
        <f t="shared" ref="G479" si="410">J$15</f>
        <v>0</v>
      </c>
      <c r="H479" s="68">
        <f>A$15</f>
        <v>2</v>
      </c>
      <c r="I479" s="68">
        <f>C$15</f>
        <v>0</v>
      </c>
      <c r="J479" s="68">
        <f>B$15</f>
        <v>-8</v>
      </c>
      <c r="K479" s="50">
        <f t="shared" ref="K479" si="411">N$15</f>
        <v>0</v>
      </c>
      <c r="L479" s="64">
        <f>M$15</f>
        <v>1</v>
      </c>
      <c r="M479" s="68">
        <f>D$15</f>
        <v>0</v>
      </c>
      <c r="V479" s="18" t="s">
        <v>7</v>
      </c>
    </row>
    <row r="480" spans="1:22" x14ac:dyDescent="0.2">
      <c r="B480" s="90">
        <v>14</v>
      </c>
      <c r="D480" s="50">
        <f>G$16</f>
        <v>0</v>
      </c>
      <c r="E480" s="50">
        <f t="shared" ref="E480" si="412">H$16</f>
        <v>0</v>
      </c>
      <c r="F480" s="68">
        <f>K$16</f>
        <v>0</v>
      </c>
      <c r="G480" s="50">
        <f t="shared" ref="G480" si="413">J$16</f>
        <v>0</v>
      </c>
      <c r="H480" s="68">
        <f>A$16</f>
        <v>0</v>
      </c>
      <c r="I480" s="68">
        <f>C$16</f>
        <v>2</v>
      </c>
      <c r="J480" s="68">
        <f>B$16</f>
        <v>0</v>
      </c>
      <c r="K480" s="50">
        <f t="shared" ref="K480" si="414">N$16</f>
        <v>1</v>
      </c>
      <c r="L480" s="64">
        <f>M$16</f>
        <v>0</v>
      </c>
      <c r="M480" s="68">
        <f>D$16</f>
        <v>-8</v>
      </c>
      <c r="V480" s="18" t="s">
        <v>7</v>
      </c>
    </row>
    <row r="481" spans="1:22" x14ac:dyDescent="0.2">
      <c r="B481" s="90">
        <v>13</v>
      </c>
      <c r="D481" s="50">
        <f>G$17</f>
        <v>0</v>
      </c>
      <c r="E481" s="50">
        <f t="shared" ref="E481" si="415">H$17</f>
        <v>0</v>
      </c>
      <c r="F481" s="68">
        <f>K$17</f>
        <v>0</v>
      </c>
      <c r="G481" s="50">
        <f t="shared" ref="G481" si="416">J$17</f>
        <v>0</v>
      </c>
      <c r="H481" s="68">
        <f>A$17</f>
        <v>1</v>
      </c>
      <c r="I481" s="68">
        <f>C$17</f>
        <v>0</v>
      </c>
      <c r="J481" s="68">
        <f>B$17</f>
        <v>1</v>
      </c>
      <c r="K481" s="50">
        <f t="shared" ref="K481" si="417">N$17</f>
        <v>0</v>
      </c>
      <c r="L481" s="64">
        <f>M$17</f>
        <v>0</v>
      </c>
      <c r="M481" s="68">
        <f>D$17</f>
        <v>0</v>
      </c>
      <c r="V481" s="18" t="s">
        <v>7</v>
      </c>
    </row>
    <row r="482" spans="1:22" x14ac:dyDescent="0.2">
      <c r="B482" s="90">
        <v>4</v>
      </c>
      <c r="D482" s="50">
        <f>G$18</f>
        <v>0</v>
      </c>
      <c r="E482" s="50">
        <f t="shared" ref="E482" si="418">H$18</f>
        <v>0</v>
      </c>
      <c r="F482" s="68">
        <f>K$18</f>
        <v>0</v>
      </c>
      <c r="G482" s="50">
        <f t="shared" ref="G482" si="419">J$18</f>
        <v>0</v>
      </c>
      <c r="H482" s="68">
        <f>A$18</f>
        <v>0</v>
      </c>
      <c r="I482" s="68">
        <f>C$18</f>
        <v>1</v>
      </c>
      <c r="J482" s="68">
        <f>B$18</f>
        <v>0</v>
      </c>
      <c r="K482" s="50">
        <f t="shared" ref="K482" si="420">N$18</f>
        <v>0</v>
      </c>
      <c r="L482" s="64">
        <f>M$18</f>
        <v>0</v>
      </c>
      <c r="M482" s="68">
        <f>D$18</f>
        <v>1</v>
      </c>
      <c r="V482" s="18" t="s">
        <v>7</v>
      </c>
    </row>
    <row r="483" spans="1:22" x14ac:dyDescent="0.2">
      <c r="V483" s="18" t="s">
        <v>7</v>
      </c>
    </row>
    <row r="484" spans="1:22" ht="15.75" x14ac:dyDescent="0.2">
      <c r="C484" s="51" t="s">
        <v>104</v>
      </c>
      <c r="D484" s="13">
        <f t="array" ref="D484:M493">MINVERSE(D473:M482)</f>
        <v>1</v>
      </c>
      <c r="E484" s="13">
        <v>0</v>
      </c>
      <c r="F484" s="13">
        <v>2.2204460492503131E-16</v>
      </c>
      <c r="G484" s="13">
        <v>0</v>
      </c>
      <c r="H484" s="13">
        <v>0</v>
      </c>
      <c r="I484" s="13">
        <v>2.7755575615628914E-17</v>
      </c>
      <c r="J484" s="13">
        <v>0</v>
      </c>
      <c r="K484" s="13">
        <v>0</v>
      </c>
      <c r="L484" s="13">
        <v>-1.0000000000000002</v>
      </c>
      <c r="M484" s="13">
        <v>-1.1102230246251565E-16</v>
      </c>
      <c r="V484" s="18" t="s">
        <v>7</v>
      </c>
    </row>
    <row r="485" spans="1:22" x14ac:dyDescent="0.2">
      <c r="D485" s="13">
        <v>0</v>
      </c>
      <c r="E485" s="13">
        <v>1</v>
      </c>
      <c r="F485" s="13">
        <v>0</v>
      </c>
      <c r="G485" s="13">
        <v>0</v>
      </c>
      <c r="H485" s="13">
        <v>0</v>
      </c>
      <c r="I485" s="13">
        <v>1.3877787807814457E-17</v>
      </c>
      <c r="J485" s="13">
        <v>0</v>
      </c>
      <c r="K485" s="13">
        <v>0</v>
      </c>
      <c r="L485" s="13">
        <v>0</v>
      </c>
      <c r="M485" s="13">
        <v>-1</v>
      </c>
      <c r="V485" s="18" t="s">
        <v>7</v>
      </c>
    </row>
    <row r="486" spans="1:22" x14ac:dyDescent="0.2">
      <c r="D486" s="13">
        <v>0</v>
      </c>
      <c r="E486" s="13">
        <v>0</v>
      </c>
      <c r="F486" s="13">
        <v>-11.000000000000002</v>
      </c>
      <c r="G486" s="13">
        <v>0</v>
      </c>
      <c r="H486" s="13">
        <v>1</v>
      </c>
      <c r="I486" s="13">
        <v>1</v>
      </c>
      <c r="J486" s="13">
        <v>0</v>
      </c>
      <c r="K486" s="13">
        <v>0</v>
      </c>
      <c r="L486" s="13">
        <v>10.000000000000002</v>
      </c>
      <c r="M486" s="13">
        <v>5.0000000000000018</v>
      </c>
      <c r="V486" s="18" t="s">
        <v>7</v>
      </c>
    </row>
    <row r="487" spans="1:22" x14ac:dyDescent="0.2">
      <c r="D487" s="13">
        <v>0</v>
      </c>
      <c r="E487" s="13">
        <v>0</v>
      </c>
      <c r="F487" s="13">
        <v>1.0000000000000002</v>
      </c>
      <c r="G487" s="13">
        <v>1</v>
      </c>
      <c r="H487" s="13">
        <v>0</v>
      </c>
      <c r="I487" s="13">
        <v>0</v>
      </c>
      <c r="J487" s="13">
        <v>0</v>
      </c>
      <c r="K487" s="13">
        <v>0</v>
      </c>
      <c r="L487" s="13">
        <v>-1.0000000000000002</v>
      </c>
      <c r="M487" s="13">
        <v>-1.0000000000000002</v>
      </c>
      <c r="V487" s="18" t="s">
        <v>7</v>
      </c>
    </row>
    <row r="488" spans="1:22" x14ac:dyDescent="0.2">
      <c r="D488" s="13">
        <v>0</v>
      </c>
      <c r="E488" s="13">
        <v>0</v>
      </c>
      <c r="F488" s="13">
        <v>1</v>
      </c>
      <c r="G488" s="13">
        <v>0</v>
      </c>
      <c r="H488" s="13">
        <v>0</v>
      </c>
      <c r="I488" s="13">
        <v>-9.0909090909090939E-2</v>
      </c>
      <c r="J488" s="13">
        <v>0</v>
      </c>
      <c r="K488" s="13">
        <v>0</v>
      </c>
      <c r="L488" s="13">
        <v>0</v>
      </c>
      <c r="M488" s="13">
        <v>-0.45454545454545459</v>
      </c>
      <c r="V488" s="18" t="s">
        <v>7</v>
      </c>
    </row>
    <row r="489" spans="1:22" x14ac:dyDescent="0.2">
      <c r="D489" s="13">
        <v>0</v>
      </c>
      <c r="E489" s="13">
        <v>0</v>
      </c>
      <c r="F489" s="13">
        <v>0</v>
      </c>
      <c r="G489" s="13">
        <v>0</v>
      </c>
      <c r="H489" s="13">
        <v>0</v>
      </c>
      <c r="I489" s="13">
        <v>9.0909090909090898E-2</v>
      </c>
      <c r="J489" s="13">
        <v>0</v>
      </c>
      <c r="K489" s="13">
        <v>0</v>
      </c>
      <c r="L489" s="13">
        <v>0</v>
      </c>
      <c r="M489" s="13">
        <v>0.45454545454545459</v>
      </c>
      <c r="V489" s="18" t="s">
        <v>7</v>
      </c>
    </row>
    <row r="490" spans="1:22" x14ac:dyDescent="0.2">
      <c r="D490" s="13">
        <v>0</v>
      </c>
      <c r="E490" s="13">
        <v>0</v>
      </c>
      <c r="F490" s="13">
        <v>-1.0000000000000002</v>
      </c>
      <c r="G490" s="13">
        <v>0</v>
      </c>
      <c r="H490" s="13">
        <v>0</v>
      </c>
      <c r="I490" s="13">
        <v>9.0909090909090912E-2</v>
      </c>
      <c r="J490" s="13">
        <v>0</v>
      </c>
      <c r="K490" s="13">
        <v>0</v>
      </c>
      <c r="L490" s="13">
        <v>1.0000000000000002</v>
      </c>
      <c r="M490" s="13">
        <v>0.4545454545454547</v>
      </c>
      <c r="V490" s="18" t="s">
        <v>7</v>
      </c>
    </row>
    <row r="491" spans="1:22" x14ac:dyDescent="0.2">
      <c r="D491" s="13">
        <v>0</v>
      </c>
      <c r="E491" s="13">
        <v>0</v>
      </c>
      <c r="F491" s="13">
        <v>0</v>
      </c>
      <c r="G491" s="13">
        <v>0</v>
      </c>
      <c r="H491" s="13">
        <v>0</v>
      </c>
      <c r="I491" s="13">
        <v>-0.90909090909090917</v>
      </c>
      <c r="J491" s="13">
        <v>0</v>
      </c>
      <c r="K491" s="13">
        <v>1</v>
      </c>
      <c r="L491" s="13">
        <v>0</v>
      </c>
      <c r="M491" s="13">
        <v>3.4545454545454555</v>
      </c>
      <c r="V491" s="18" t="s">
        <v>7</v>
      </c>
    </row>
    <row r="492" spans="1:22" x14ac:dyDescent="0.2">
      <c r="D492" s="13">
        <v>0</v>
      </c>
      <c r="E492" s="13">
        <v>0</v>
      </c>
      <c r="F492" s="13">
        <v>-10.000000000000002</v>
      </c>
      <c r="G492" s="13">
        <v>0</v>
      </c>
      <c r="H492" s="13">
        <v>0</v>
      </c>
      <c r="I492" s="13">
        <v>0.90909090909090917</v>
      </c>
      <c r="J492" s="13">
        <v>1</v>
      </c>
      <c r="K492" s="13">
        <v>0</v>
      </c>
      <c r="L492" s="13">
        <v>8.0000000000000018</v>
      </c>
      <c r="M492" s="13">
        <v>4.5454545454545467</v>
      </c>
      <c r="V492" s="18" t="s">
        <v>7</v>
      </c>
    </row>
    <row r="493" spans="1:22" x14ac:dyDescent="0.2">
      <c r="D493" s="13">
        <v>0</v>
      </c>
      <c r="E493" s="13">
        <v>0</v>
      </c>
      <c r="F493" s="13">
        <v>0</v>
      </c>
      <c r="G493" s="13">
        <v>0</v>
      </c>
      <c r="H493" s="13">
        <v>0</v>
      </c>
      <c r="I493" s="13">
        <v>-9.0909090909090912E-2</v>
      </c>
      <c r="J493" s="13">
        <v>0</v>
      </c>
      <c r="K493" s="13">
        <v>0</v>
      </c>
      <c r="L493" s="13">
        <v>0</v>
      </c>
      <c r="M493" s="13">
        <v>0.54545454545454553</v>
      </c>
      <c r="V493" s="18" t="s">
        <v>7</v>
      </c>
    </row>
    <row r="494" spans="1:22" ht="16.5" x14ac:dyDescent="0.25">
      <c r="A494" s="65" t="s">
        <v>132</v>
      </c>
      <c r="V494" s="18" t="s">
        <v>7</v>
      </c>
    </row>
    <row r="495" spans="1:22" x14ac:dyDescent="0.2">
      <c r="A495"/>
      <c r="B495" s="52">
        <f t="array" ref="B495:B504">MMULT(D405:M414,L473:L482)</f>
        <v>0.125</v>
      </c>
      <c r="C495" s="51" t="s">
        <v>115</v>
      </c>
      <c r="D495" s="55">
        <v>1</v>
      </c>
      <c r="E495" s="55">
        <v>0</v>
      </c>
      <c r="F495" s="55">
        <v>0</v>
      </c>
      <c r="G495" s="55">
        <v>0</v>
      </c>
      <c r="H495" s="55">
        <v>0</v>
      </c>
      <c r="I495" s="55">
        <v>0</v>
      </c>
      <c r="J495" s="55">
        <v>0</v>
      </c>
      <c r="K495" s="55">
        <v>0</v>
      </c>
      <c r="L495" s="13">
        <f t="shared" ref="L495:L501" si="421">-B495/$B$503</f>
        <v>-1.0000000000000002</v>
      </c>
      <c r="M495" s="55">
        <v>0</v>
      </c>
      <c r="V495" s="18" t="s">
        <v>7</v>
      </c>
    </row>
    <row r="496" spans="1:22" x14ac:dyDescent="0.2">
      <c r="B496" s="53">
        <v>0</v>
      </c>
      <c r="D496" s="55">
        <v>0</v>
      </c>
      <c r="E496" s="55">
        <v>1</v>
      </c>
      <c r="F496" s="55">
        <v>0</v>
      </c>
      <c r="G496" s="55">
        <v>0</v>
      </c>
      <c r="H496" s="55">
        <v>0</v>
      </c>
      <c r="I496" s="55">
        <v>0</v>
      </c>
      <c r="J496" s="55">
        <v>0</v>
      </c>
      <c r="K496" s="55">
        <v>0</v>
      </c>
      <c r="L496" s="13">
        <f t="shared" si="421"/>
        <v>0</v>
      </c>
      <c r="M496" s="55">
        <v>0</v>
      </c>
      <c r="V496" s="18" t="s">
        <v>7</v>
      </c>
    </row>
    <row r="497" spans="1:22" x14ac:dyDescent="0.2">
      <c r="A497"/>
      <c r="B497" s="53">
        <v>-1.25</v>
      </c>
      <c r="D497" s="55">
        <v>0</v>
      </c>
      <c r="E497" s="55">
        <v>0</v>
      </c>
      <c r="F497" s="55">
        <v>1</v>
      </c>
      <c r="G497" s="55">
        <v>0</v>
      </c>
      <c r="H497" s="55">
        <v>0</v>
      </c>
      <c r="I497" s="55">
        <v>0</v>
      </c>
      <c r="J497" s="55">
        <v>0</v>
      </c>
      <c r="K497" s="55">
        <v>0</v>
      </c>
      <c r="L497" s="13">
        <f t="shared" si="421"/>
        <v>10.000000000000002</v>
      </c>
      <c r="M497" s="55">
        <v>0</v>
      </c>
      <c r="V497" s="18" t="s">
        <v>7</v>
      </c>
    </row>
    <row r="498" spans="1:22" x14ac:dyDescent="0.2">
      <c r="A498"/>
      <c r="B498" s="53">
        <v>0.125</v>
      </c>
      <c r="D498" s="55">
        <v>0</v>
      </c>
      <c r="E498" s="55">
        <v>0</v>
      </c>
      <c r="F498" s="55">
        <v>0</v>
      </c>
      <c r="G498" s="55">
        <v>1</v>
      </c>
      <c r="H498" s="55">
        <v>0</v>
      </c>
      <c r="I498" s="55">
        <v>0</v>
      </c>
      <c r="J498" s="55">
        <v>0</v>
      </c>
      <c r="K498" s="55">
        <v>0</v>
      </c>
      <c r="L498" s="13">
        <f t="shared" si="421"/>
        <v>-1.0000000000000002</v>
      </c>
      <c r="M498" s="55">
        <v>0</v>
      </c>
      <c r="V498" s="18" t="s">
        <v>7</v>
      </c>
    </row>
    <row r="499" spans="1:22" x14ac:dyDescent="0.2">
      <c r="A499"/>
      <c r="B499" s="53">
        <v>0</v>
      </c>
      <c r="D499" s="55">
        <v>0</v>
      </c>
      <c r="E499" s="55">
        <v>0</v>
      </c>
      <c r="F499" s="55">
        <v>0</v>
      </c>
      <c r="G499" s="55">
        <v>0</v>
      </c>
      <c r="H499" s="55">
        <v>1</v>
      </c>
      <c r="I499" s="55">
        <v>0</v>
      </c>
      <c r="J499" s="55">
        <v>0</v>
      </c>
      <c r="K499" s="55">
        <v>0</v>
      </c>
      <c r="L499" s="13">
        <f t="shared" si="421"/>
        <v>0</v>
      </c>
      <c r="M499" s="55">
        <v>0</v>
      </c>
      <c r="V499" s="18" t="s">
        <v>7</v>
      </c>
    </row>
    <row r="500" spans="1:22" x14ac:dyDescent="0.2">
      <c r="A500"/>
      <c r="B500" s="53">
        <v>0</v>
      </c>
      <c r="D500" s="55">
        <v>0</v>
      </c>
      <c r="E500" s="55">
        <v>0</v>
      </c>
      <c r="F500" s="55">
        <v>0</v>
      </c>
      <c r="G500" s="55">
        <v>0</v>
      </c>
      <c r="H500" s="55">
        <v>0</v>
      </c>
      <c r="I500" s="55">
        <v>1</v>
      </c>
      <c r="J500" s="55">
        <v>0</v>
      </c>
      <c r="K500" s="55">
        <v>0</v>
      </c>
      <c r="L500" s="13">
        <f t="shared" si="421"/>
        <v>0</v>
      </c>
      <c r="M500" s="55">
        <v>0</v>
      </c>
      <c r="V500" s="18" t="s">
        <v>7</v>
      </c>
    </row>
    <row r="501" spans="1:22" x14ac:dyDescent="0.2">
      <c r="A501"/>
      <c r="B501" s="53">
        <v>-0.125</v>
      </c>
      <c r="D501" s="55">
        <v>0</v>
      </c>
      <c r="E501" s="55">
        <v>0</v>
      </c>
      <c r="F501" s="55">
        <v>0</v>
      </c>
      <c r="G501" s="55">
        <v>0</v>
      </c>
      <c r="H501" s="55">
        <v>0</v>
      </c>
      <c r="I501" s="55">
        <v>0</v>
      </c>
      <c r="J501" s="55">
        <v>1</v>
      </c>
      <c r="K501" s="55">
        <v>0</v>
      </c>
      <c r="L501" s="13">
        <f t="shared" si="421"/>
        <v>1.0000000000000002</v>
      </c>
      <c r="M501" s="55">
        <v>0</v>
      </c>
      <c r="V501" s="18" t="s">
        <v>7</v>
      </c>
    </row>
    <row r="502" spans="1:22" x14ac:dyDescent="0.2">
      <c r="A502"/>
      <c r="B502" s="53">
        <v>0</v>
      </c>
      <c r="D502" s="55">
        <v>0</v>
      </c>
      <c r="E502" s="55">
        <v>0</v>
      </c>
      <c r="F502" s="55">
        <v>0</v>
      </c>
      <c r="G502" s="55">
        <v>0</v>
      </c>
      <c r="H502" s="55">
        <v>0</v>
      </c>
      <c r="I502" s="55">
        <v>0</v>
      </c>
      <c r="J502" s="55">
        <v>0</v>
      </c>
      <c r="K502" s="55">
        <v>1</v>
      </c>
      <c r="L502" s="13">
        <f>-B502/$B$503</f>
        <v>0</v>
      </c>
      <c r="M502" s="55">
        <v>0</v>
      </c>
      <c r="V502" s="18" t="s">
        <v>7</v>
      </c>
    </row>
    <row r="503" spans="1:22" x14ac:dyDescent="0.2">
      <c r="A503"/>
      <c r="B503" s="53">
        <v>0.12499999999999997</v>
      </c>
      <c r="D503" s="55">
        <v>0</v>
      </c>
      <c r="E503" s="55">
        <v>0</v>
      </c>
      <c r="F503" s="55">
        <v>0</v>
      </c>
      <c r="G503" s="55">
        <v>0</v>
      </c>
      <c r="H503" s="55">
        <v>0</v>
      </c>
      <c r="I503" s="55">
        <v>0</v>
      </c>
      <c r="J503" s="55">
        <v>0</v>
      </c>
      <c r="K503" s="55">
        <v>0</v>
      </c>
      <c r="L503" s="61">
        <f>1/$B$503</f>
        <v>8.0000000000000018</v>
      </c>
      <c r="M503" s="55">
        <v>0</v>
      </c>
      <c r="V503" s="18" t="s">
        <v>7</v>
      </c>
    </row>
    <row r="504" spans="1:22" x14ac:dyDescent="0.2">
      <c r="A504"/>
      <c r="B504" s="54">
        <v>0</v>
      </c>
      <c r="D504" s="55">
        <v>0</v>
      </c>
      <c r="E504" s="55">
        <v>0</v>
      </c>
      <c r="F504" s="55">
        <v>0</v>
      </c>
      <c r="G504" s="55">
        <v>0</v>
      </c>
      <c r="H504" s="55">
        <v>0</v>
      </c>
      <c r="I504" s="55">
        <v>0</v>
      </c>
      <c r="J504" s="55">
        <v>0</v>
      </c>
      <c r="K504" s="55">
        <v>0</v>
      </c>
      <c r="L504" s="13">
        <f>-B504/$B$503</f>
        <v>0</v>
      </c>
      <c r="M504" s="55">
        <v>1</v>
      </c>
      <c r="V504" s="18" t="s">
        <v>7</v>
      </c>
    </row>
    <row r="505" spans="1:22" x14ac:dyDescent="0.2">
      <c r="V505" s="18" t="s">
        <v>7</v>
      </c>
    </row>
    <row r="506" spans="1:22" ht="16.5" x14ac:dyDescent="0.25">
      <c r="C506" s="51" t="s">
        <v>131</v>
      </c>
      <c r="D506" s="69">
        <f t="array" ref="D506:M515">MMULT(D495:M504,D405:M414)</f>
        <v>1</v>
      </c>
      <c r="E506" s="70">
        <v>0</v>
      </c>
      <c r="F506" s="70">
        <v>2.2204460492503131E-16</v>
      </c>
      <c r="G506" s="70">
        <v>0</v>
      </c>
      <c r="H506" s="70">
        <v>0</v>
      </c>
      <c r="I506" s="70">
        <v>-2.7755575615628914E-17</v>
      </c>
      <c r="J506" s="70">
        <v>0</v>
      </c>
      <c r="K506" s="70">
        <v>0</v>
      </c>
      <c r="L506" s="70">
        <v>-1.0000000000000002</v>
      </c>
      <c r="M506" s="71">
        <v>-1.1102230246251565E-16</v>
      </c>
      <c r="N506" t="s">
        <v>133</v>
      </c>
      <c r="V506" s="18" t="s">
        <v>7</v>
      </c>
    </row>
    <row r="507" spans="1:22" x14ac:dyDescent="0.2">
      <c r="D507" s="72">
        <v>0</v>
      </c>
      <c r="E507" s="41">
        <v>1</v>
      </c>
      <c r="F507" s="41">
        <v>0</v>
      </c>
      <c r="G507" s="41">
        <v>0</v>
      </c>
      <c r="H507" s="41">
        <v>0</v>
      </c>
      <c r="I507" s="41">
        <v>1.3877787807814457E-17</v>
      </c>
      <c r="J507" s="41">
        <v>0</v>
      </c>
      <c r="K507" s="41">
        <v>0</v>
      </c>
      <c r="L507" s="41">
        <v>0</v>
      </c>
      <c r="M507" s="73">
        <v>-1</v>
      </c>
      <c r="V507" s="18" t="s">
        <v>7</v>
      </c>
    </row>
    <row r="508" spans="1:22" x14ac:dyDescent="0.2">
      <c r="D508" s="72">
        <v>0</v>
      </c>
      <c r="E508" s="41">
        <v>0</v>
      </c>
      <c r="F508" s="41">
        <v>-11.000000000000002</v>
      </c>
      <c r="G508" s="41">
        <v>0</v>
      </c>
      <c r="H508" s="41">
        <v>1</v>
      </c>
      <c r="I508" s="41">
        <v>1</v>
      </c>
      <c r="J508" s="41">
        <v>0</v>
      </c>
      <c r="K508" s="41">
        <v>0</v>
      </c>
      <c r="L508" s="41">
        <v>10.000000000000002</v>
      </c>
      <c r="M508" s="73">
        <v>5.0000000000000018</v>
      </c>
      <c r="V508" s="18" t="s">
        <v>7</v>
      </c>
    </row>
    <row r="509" spans="1:22" x14ac:dyDescent="0.2">
      <c r="D509" s="72">
        <v>0</v>
      </c>
      <c r="E509" s="41">
        <v>0</v>
      </c>
      <c r="F509" s="41">
        <v>1.0000000000000002</v>
      </c>
      <c r="G509" s="41">
        <v>1</v>
      </c>
      <c r="H509" s="41">
        <v>0</v>
      </c>
      <c r="I509" s="41">
        <v>-1.3877787807814457E-17</v>
      </c>
      <c r="J509" s="41">
        <v>0</v>
      </c>
      <c r="K509" s="41">
        <v>0</v>
      </c>
      <c r="L509" s="41">
        <v>-1.0000000000000002</v>
      </c>
      <c r="M509" s="73">
        <v>-1.0000000000000002</v>
      </c>
      <c r="V509" s="18" t="s">
        <v>7</v>
      </c>
    </row>
    <row r="510" spans="1:22" x14ac:dyDescent="0.2">
      <c r="D510" s="72">
        <v>0</v>
      </c>
      <c r="E510" s="41">
        <v>0</v>
      </c>
      <c r="F510" s="41">
        <v>1</v>
      </c>
      <c r="G510" s="41">
        <v>0</v>
      </c>
      <c r="H510" s="41">
        <v>0</v>
      </c>
      <c r="I510" s="41">
        <v>-9.0909090909090898E-2</v>
      </c>
      <c r="J510" s="41">
        <v>0</v>
      </c>
      <c r="K510" s="41">
        <v>0</v>
      </c>
      <c r="L510" s="41">
        <v>0</v>
      </c>
      <c r="M510" s="73">
        <v>-0.45454545454545459</v>
      </c>
      <c r="V510" s="18" t="s">
        <v>7</v>
      </c>
    </row>
    <row r="511" spans="1:22" x14ac:dyDescent="0.2">
      <c r="D511" s="72">
        <v>0</v>
      </c>
      <c r="E511" s="41">
        <v>0</v>
      </c>
      <c r="F511" s="41">
        <v>0</v>
      </c>
      <c r="G511" s="41">
        <v>0</v>
      </c>
      <c r="H511" s="41">
        <v>0</v>
      </c>
      <c r="I511" s="41">
        <v>9.0909090909090898E-2</v>
      </c>
      <c r="J511" s="41">
        <v>0</v>
      </c>
      <c r="K511" s="41">
        <v>0</v>
      </c>
      <c r="L511" s="41">
        <v>0</v>
      </c>
      <c r="M511" s="73">
        <v>0.45454545454545459</v>
      </c>
      <c r="V511" s="18" t="s">
        <v>7</v>
      </c>
    </row>
    <row r="512" spans="1:22" x14ac:dyDescent="0.2">
      <c r="D512" s="72">
        <v>0</v>
      </c>
      <c r="E512" s="41">
        <v>0</v>
      </c>
      <c r="F512" s="41">
        <v>-1.0000000000000002</v>
      </c>
      <c r="G512" s="41">
        <v>0</v>
      </c>
      <c r="H512" s="41">
        <v>0</v>
      </c>
      <c r="I512" s="41">
        <v>9.0909090909090925E-2</v>
      </c>
      <c r="J512" s="41">
        <v>0</v>
      </c>
      <c r="K512" s="41">
        <v>0</v>
      </c>
      <c r="L512" s="41">
        <v>1.0000000000000002</v>
      </c>
      <c r="M512" s="73">
        <v>0.4545454545454547</v>
      </c>
      <c r="V512" s="18" t="s">
        <v>7</v>
      </c>
    </row>
    <row r="513" spans="1:22" x14ac:dyDescent="0.2">
      <c r="D513" s="72">
        <v>0</v>
      </c>
      <c r="E513" s="41">
        <v>0</v>
      </c>
      <c r="F513" s="41">
        <v>0</v>
      </c>
      <c r="G513" s="41">
        <v>0</v>
      </c>
      <c r="H513" s="41">
        <v>0</v>
      </c>
      <c r="I513" s="41">
        <v>-0.90909090909090917</v>
      </c>
      <c r="J513" s="41">
        <v>0</v>
      </c>
      <c r="K513" s="41">
        <v>1</v>
      </c>
      <c r="L513" s="41">
        <v>0</v>
      </c>
      <c r="M513" s="73">
        <v>3.4545454545454555</v>
      </c>
      <c r="V513" s="18" t="s">
        <v>7</v>
      </c>
    </row>
    <row r="514" spans="1:22" x14ac:dyDescent="0.2">
      <c r="D514" s="72">
        <v>0</v>
      </c>
      <c r="E514" s="41">
        <v>0</v>
      </c>
      <c r="F514" s="41">
        <v>-10.000000000000002</v>
      </c>
      <c r="G514" s="41">
        <v>0</v>
      </c>
      <c r="H514" s="41">
        <v>0</v>
      </c>
      <c r="I514" s="41">
        <v>0.90909090909090917</v>
      </c>
      <c r="J514" s="41">
        <v>1</v>
      </c>
      <c r="K514" s="41">
        <v>0</v>
      </c>
      <c r="L514" s="41">
        <v>8.0000000000000018</v>
      </c>
      <c r="M514" s="73">
        <v>4.5454545454545467</v>
      </c>
      <c r="V514" s="18" t="s">
        <v>7</v>
      </c>
    </row>
    <row r="515" spans="1:22" x14ac:dyDescent="0.2">
      <c r="D515" s="74">
        <v>0</v>
      </c>
      <c r="E515" s="75">
        <v>0</v>
      </c>
      <c r="F515" s="75">
        <v>0</v>
      </c>
      <c r="G515" s="75">
        <v>0</v>
      </c>
      <c r="H515" s="75">
        <v>0</v>
      </c>
      <c r="I515" s="75">
        <v>-9.0909090909090912E-2</v>
      </c>
      <c r="J515" s="75">
        <v>0</v>
      </c>
      <c r="K515" s="75">
        <v>0</v>
      </c>
      <c r="L515" s="75">
        <v>0</v>
      </c>
      <c r="M515" s="76">
        <v>0.54545454545454553</v>
      </c>
      <c r="V515" s="18" t="s">
        <v>7</v>
      </c>
    </row>
    <row r="516" spans="1:22" x14ac:dyDescent="0.2">
      <c r="V516" s="18" t="s">
        <v>7</v>
      </c>
    </row>
    <row r="517" spans="1:22" ht="20.25" x14ac:dyDescent="0.35">
      <c r="A517" s="65" t="s">
        <v>105</v>
      </c>
      <c r="D517" s="42" t="s">
        <v>93</v>
      </c>
      <c r="E517" s="43" t="s">
        <v>99</v>
      </c>
      <c r="F517" s="43" t="s">
        <v>96</v>
      </c>
      <c r="G517" s="43" t="s">
        <v>100</v>
      </c>
      <c r="H517" s="43" t="s">
        <v>89</v>
      </c>
      <c r="I517" s="44" t="s">
        <v>90</v>
      </c>
      <c r="L517" s="42" t="s">
        <v>91</v>
      </c>
      <c r="M517" s="43" t="s">
        <v>92</v>
      </c>
      <c r="N517" s="43" t="s">
        <v>95</v>
      </c>
      <c r="O517" s="43" t="s">
        <v>94</v>
      </c>
      <c r="P517" s="43" t="s">
        <v>85</v>
      </c>
      <c r="Q517" s="43" t="s">
        <v>87</v>
      </c>
      <c r="R517" s="43" t="s">
        <v>86</v>
      </c>
      <c r="S517" s="43" t="s">
        <v>98</v>
      </c>
      <c r="T517" s="43" t="s">
        <v>97</v>
      </c>
      <c r="U517" s="44" t="s">
        <v>88</v>
      </c>
      <c r="V517" s="18" t="s">
        <v>7</v>
      </c>
    </row>
    <row r="518" spans="1:22" ht="14.25" x14ac:dyDescent="0.25">
      <c r="B518" s="52">
        <f t="array" ref="B518:B527">MMULT(D484:M493,$R$9:$R$18)</f>
        <v>50</v>
      </c>
      <c r="C518" s="51" t="s">
        <v>106</v>
      </c>
      <c r="D518" s="77">
        <f>I$9</f>
        <v>0</v>
      </c>
      <c r="E518" s="67">
        <f>O$9</f>
        <v>0</v>
      </c>
      <c r="F518" s="77">
        <f>L$9</f>
        <v>0</v>
      </c>
      <c r="G518" s="77">
        <f>P$9</f>
        <v>0</v>
      </c>
      <c r="H518" s="55">
        <f t="shared" ref="H518" si="422">E$9</f>
        <v>0</v>
      </c>
      <c r="I518" s="55">
        <f t="shared" ref="I518" si="423">F$9</f>
        <v>0</v>
      </c>
      <c r="K518" s="51" t="s">
        <v>107</v>
      </c>
      <c r="L518" s="55">
        <f>G$6</f>
        <v>0</v>
      </c>
      <c r="M518" s="55">
        <f t="shared" ref="M518" si="424">H$6</f>
        <v>0</v>
      </c>
      <c r="N518" s="55">
        <f>K$6</f>
        <v>0</v>
      </c>
      <c r="O518" s="55">
        <f t="shared" ref="O518" si="425">J$6</f>
        <v>0</v>
      </c>
      <c r="P518" s="55">
        <f>A$6</f>
        <v>104</v>
      </c>
      <c r="Q518" s="55">
        <f>C$6</f>
        <v>106</v>
      </c>
      <c r="R518" s="55">
        <f>B$6</f>
        <v>97</v>
      </c>
      <c r="S518" s="55">
        <f t="shared" ref="S518" si="426">N$6</f>
        <v>0</v>
      </c>
      <c r="T518" s="55">
        <f>M$6</f>
        <v>0</v>
      </c>
      <c r="U518" s="55">
        <f>D$6</f>
        <v>99</v>
      </c>
      <c r="V518" s="18" t="s">
        <v>7</v>
      </c>
    </row>
    <row r="519" spans="1:22" ht="14.25" x14ac:dyDescent="0.25">
      <c r="B519" s="53">
        <v>15</v>
      </c>
      <c r="D519" s="77">
        <f>I$10</f>
        <v>0</v>
      </c>
      <c r="E519" s="67">
        <f>O$10</f>
        <v>0</v>
      </c>
      <c r="F519" s="77">
        <f>L$10</f>
        <v>0</v>
      </c>
      <c r="G519" s="77">
        <f>P$10</f>
        <v>0</v>
      </c>
      <c r="H519" s="55">
        <f t="shared" ref="H519" si="427">E$10</f>
        <v>0</v>
      </c>
      <c r="I519" s="55">
        <f t="shared" ref="I519" si="428">F$10</f>
        <v>0</v>
      </c>
      <c r="K519" s="51" t="s">
        <v>108</v>
      </c>
      <c r="L519" s="57">
        <f>MMULT(L518:U518,B518:B527)+$R$7</f>
        <v>125</v>
      </c>
      <c r="V519" s="18" t="s">
        <v>7</v>
      </c>
    </row>
    <row r="520" spans="1:22" x14ac:dyDescent="0.2">
      <c r="B520" s="53">
        <v>85.000000000000057</v>
      </c>
      <c r="D520" s="77">
        <f>I$11</f>
        <v>1</v>
      </c>
      <c r="E520" s="67">
        <f>O$11</f>
        <v>0</v>
      </c>
      <c r="F520" s="77">
        <f>L$11</f>
        <v>0</v>
      </c>
      <c r="G520" s="77">
        <f>P$11</f>
        <v>0</v>
      </c>
      <c r="H520" s="55">
        <f t="shared" ref="H520" si="429">E$11</f>
        <v>0</v>
      </c>
      <c r="I520" s="55">
        <f t="shared" ref="I520" si="430">F$11</f>
        <v>0</v>
      </c>
      <c r="V520" s="18" t="s">
        <v>7</v>
      </c>
    </row>
    <row r="521" spans="1:22" ht="20.25" x14ac:dyDescent="0.35">
      <c r="B521" s="53">
        <v>44.999999999999986</v>
      </c>
      <c r="D521" s="77">
        <f>I$12</f>
        <v>0</v>
      </c>
      <c r="E521" s="67">
        <f>O$12</f>
        <v>0</v>
      </c>
      <c r="F521" s="77">
        <f>L$12</f>
        <v>0</v>
      </c>
      <c r="G521" s="77">
        <f>P$12</f>
        <v>0</v>
      </c>
      <c r="H521" s="55">
        <f t="shared" ref="H521" si="431">E$12</f>
        <v>0</v>
      </c>
      <c r="I521" s="55">
        <f t="shared" ref="I521" si="432">F$12</f>
        <v>0</v>
      </c>
      <c r="L521" s="42" t="s">
        <v>93</v>
      </c>
      <c r="M521" s="43" t="s">
        <v>99</v>
      </c>
      <c r="N521" s="43" t="s">
        <v>96</v>
      </c>
      <c r="O521" s="43" t="s">
        <v>100</v>
      </c>
      <c r="P521" s="43" t="s">
        <v>89</v>
      </c>
      <c r="Q521" s="44" t="s">
        <v>90</v>
      </c>
      <c r="V521" s="18" t="s">
        <v>7</v>
      </c>
    </row>
    <row r="522" spans="1:22" ht="14.25" x14ac:dyDescent="0.25">
      <c r="B522" s="53">
        <v>37.727272727272727</v>
      </c>
      <c r="D522" s="77">
        <f>I$13</f>
        <v>0</v>
      </c>
      <c r="E522" s="67">
        <f>O$13</f>
        <v>0</v>
      </c>
      <c r="F522" s="77">
        <f>L$13</f>
        <v>0</v>
      </c>
      <c r="G522" s="77">
        <f>P$13</f>
        <v>0</v>
      </c>
      <c r="H522" s="55">
        <f t="shared" ref="H522" si="433">E$13</f>
        <v>0</v>
      </c>
      <c r="I522" s="55">
        <f t="shared" ref="I522" si="434">F$13</f>
        <v>0</v>
      </c>
      <c r="K522" s="51" t="s">
        <v>109</v>
      </c>
      <c r="L522" s="55">
        <f>I$6</f>
        <v>0</v>
      </c>
      <c r="M522" s="55">
        <f>O$6</f>
        <v>0</v>
      </c>
      <c r="N522" s="55">
        <f>L$6</f>
        <v>0</v>
      </c>
      <c r="O522" s="55">
        <f>P$6</f>
        <v>0</v>
      </c>
      <c r="P522" s="55">
        <f t="shared" ref="P522" si="435">E$6</f>
        <v>-100</v>
      </c>
      <c r="Q522" s="55">
        <f t="shared" ref="Q522" si="436">F$6</f>
        <v>-100</v>
      </c>
      <c r="V522" s="18" t="s">
        <v>7</v>
      </c>
    </row>
    <row r="523" spans="1:22" x14ac:dyDescent="0.2">
      <c r="B523" s="53">
        <v>2.2727272727272729</v>
      </c>
      <c r="D523" s="77">
        <f>I$14</f>
        <v>0</v>
      </c>
      <c r="E523" s="67">
        <f>O$14</f>
        <v>0</v>
      </c>
      <c r="F523" s="77">
        <f>L$14</f>
        <v>1</v>
      </c>
      <c r="G523" s="77">
        <f>P$14</f>
        <v>0</v>
      </c>
      <c r="H523" s="55">
        <f t="shared" ref="H523" si="437">E$14</f>
        <v>0</v>
      </c>
      <c r="I523" s="55">
        <f t="shared" ref="I523" si="438">F$14</f>
        <v>0</v>
      </c>
      <c r="V523" s="18" t="s">
        <v>7</v>
      </c>
    </row>
    <row r="524" spans="1:22" x14ac:dyDescent="0.2">
      <c r="B524" s="53">
        <v>12.27272727272728</v>
      </c>
      <c r="D524" s="77">
        <f>I$15</f>
        <v>0</v>
      </c>
      <c r="E524" s="67">
        <f>O$15</f>
        <v>0</v>
      </c>
      <c r="F524" s="77">
        <f>L$15</f>
        <v>0</v>
      </c>
      <c r="G524" s="77">
        <f>P$15</f>
        <v>0</v>
      </c>
      <c r="H524" s="55">
        <f t="shared" ref="H524" si="439">E$15</f>
        <v>0</v>
      </c>
      <c r="I524" s="55">
        <f t="shared" ref="I524" si="440">F$15</f>
        <v>0</v>
      </c>
      <c r="V524" s="18" t="s">
        <v>7</v>
      </c>
    </row>
    <row r="525" spans="1:22" x14ac:dyDescent="0.2">
      <c r="B525" s="53">
        <v>17.272727272727277</v>
      </c>
      <c r="D525" s="77">
        <f>I$16</f>
        <v>0</v>
      </c>
      <c r="E525" s="67">
        <f>O$16</f>
        <v>0</v>
      </c>
      <c r="F525" s="77">
        <f>L$16</f>
        <v>0</v>
      </c>
      <c r="G525" s="77">
        <f>P$16</f>
        <v>0</v>
      </c>
      <c r="H525" s="55">
        <f t="shared" ref="H525" si="441">E$16</f>
        <v>0</v>
      </c>
      <c r="I525" s="55">
        <f t="shared" ref="I525" si="442">F$16</f>
        <v>0</v>
      </c>
      <c r="V525" s="18" t="s">
        <v>7</v>
      </c>
    </row>
    <row r="526" spans="1:22" x14ac:dyDescent="0.2">
      <c r="B526" s="53">
        <v>22.727272727272791</v>
      </c>
      <c r="D526" s="77">
        <f>I$17</f>
        <v>0</v>
      </c>
      <c r="E526" s="67">
        <f>O$17</f>
        <v>1</v>
      </c>
      <c r="F526" s="77">
        <f>L$17</f>
        <v>0</v>
      </c>
      <c r="G526" s="77">
        <f>P$17</f>
        <v>0</v>
      </c>
      <c r="H526" s="55">
        <f t="shared" ref="H526" si="443">E$17</f>
        <v>-1</v>
      </c>
      <c r="I526" s="55">
        <f t="shared" ref="I526" si="444">F$17</f>
        <v>0</v>
      </c>
      <c r="V526" s="18" t="s">
        <v>7</v>
      </c>
    </row>
    <row r="527" spans="1:22" x14ac:dyDescent="0.2">
      <c r="B527" s="54">
        <v>2.7272727272727275</v>
      </c>
      <c r="D527" s="77">
        <f>I$18</f>
        <v>0</v>
      </c>
      <c r="E527" s="67">
        <f>O$18</f>
        <v>0</v>
      </c>
      <c r="F527" s="77">
        <f>L$18</f>
        <v>0</v>
      </c>
      <c r="G527" s="77">
        <f>P$18</f>
        <v>1</v>
      </c>
      <c r="H527" s="55">
        <f t="shared" ref="H527" si="445">E$18</f>
        <v>0</v>
      </c>
      <c r="I527" s="55">
        <f t="shared" ref="I527" si="446">F$18</f>
        <v>-1</v>
      </c>
      <c r="V527" s="18" t="s">
        <v>7</v>
      </c>
    </row>
    <row r="528" spans="1:22" x14ac:dyDescent="0.2">
      <c r="A528"/>
      <c r="V528" s="18" t="s">
        <v>7</v>
      </c>
    </row>
    <row r="529" spans="1:22" ht="16.5" x14ac:dyDescent="0.25">
      <c r="A529"/>
      <c r="C529" s="51" t="s">
        <v>126</v>
      </c>
      <c r="D529" s="69">
        <f t="array" ref="D529:I538">MMULT(D484:M493,D518:I527)</f>
        <v>2.2204460492503131E-16</v>
      </c>
      <c r="E529" s="70">
        <v>-1.0000000000000002</v>
      </c>
      <c r="F529" s="70">
        <v>2.7755575615628914E-17</v>
      </c>
      <c r="G529" s="70">
        <v>-1.1102230246251565E-16</v>
      </c>
      <c r="H529" s="70">
        <v>1.0000000000000002</v>
      </c>
      <c r="I529" s="71">
        <v>1.1102230246251565E-16</v>
      </c>
      <c r="K529" s="51" t="s">
        <v>110</v>
      </c>
      <c r="L529" s="58">
        <f t="array" ref="L529:Q529">MMULT(L518:U518,D529:I538)</f>
        <v>6.9999999999999716</v>
      </c>
      <c r="M529" s="59">
        <v>97.000000000000028</v>
      </c>
      <c r="N529" s="59">
        <v>-3.5527136788005009E-15</v>
      </c>
      <c r="O529" s="59">
        <v>99.000000000000028</v>
      </c>
      <c r="P529" s="59">
        <v>-97.000000000000028</v>
      </c>
      <c r="Q529" s="60">
        <v>-99.000000000000028</v>
      </c>
      <c r="V529" s="18" t="s">
        <v>7</v>
      </c>
    </row>
    <row r="530" spans="1:22" ht="14.25" x14ac:dyDescent="0.25">
      <c r="D530" s="72">
        <v>0</v>
      </c>
      <c r="E530" s="41">
        <v>0</v>
      </c>
      <c r="F530" s="41">
        <v>1.3877787807814457E-17</v>
      </c>
      <c r="G530" s="41">
        <v>-1</v>
      </c>
      <c r="H530" s="41">
        <v>0</v>
      </c>
      <c r="I530" s="73">
        <v>1</v>
      </c>
      <c r="K530" s="51" t="s">
        <v>111</v>
      </c>
      <c r="L530" s="66">
        <f t="shared" ref="L530:Q530" si="447">L529-L522</f>
        <v>6.9999999999999716</v>
      </c>
      <c r="M530" s="66">
        <f t="shared" si="447"/>
        <v>97.000000000000028</v>
      </c>
      <c r="N530" s="61">
        <f t="shared" si="447"/>
        <v>-3.5527136788005009E-15</v>
      </c>
      <c r="O530" s="66">
        <f t="shared" si="447"/>
        <v>99.000000000000028</v>
      </c>
      <c r="P530" s="13">
        <f t="shared" si="447"/>
        <v>2.9999999999999716</v>
      </c>
      <c r="Q530" s="13">
        <f t="shared" si="447"/>
        <v>0.99999999999997158</v>
      </c>
      <c r="V530" s="18" t="s">
        <v>7</v>
      </c>
    </row>
    <row r="531" spans="1:22" x14ac:dyDescent="0.2">
      <c r="D531" s="72">
        <v>-11.000000000000002</v>
      </c>
      <c r="E531" s="41">
        <v>10.000000000000002</v>
      </c>
      <c r="F531" s="41">
        <v>1</v>
      </c>
      <c r="G531" s="41">
        <v>5.0000000000000018</v>
      </c>
      <c r="H531" s="41">
        <v>-10.000000000000002</v>
      </c>
      <c r="I531" s="73">
        <v>-5.0000000000000018</v>
      </c>
      <c r="K531" s="56" t="s">
        <v>145</v>
      </c>
      <c r="N531" s="56" t="s">
        <v>148</v>
      </c>
      <c r="V531" s="18" t="s">
        <v>7</v>
      </c>
    </row>
    <row r="532" spans="1:22" x14ac:dyDescent="0.2">
      <c r="D532" s="72">
        <v>1.0000000000000002</v>
      </c>
      <c r="E532" s="41">
        <v>-1.0000000000000002</v>
      </c>
      <c r="F532" s="41">
        <v>0</v>
      </c>
      <c r="G532" s="41">
        <v>-1.0000000000000002</v>
      </c>
      <c r="H532" s="41">
        <v>1.0000000000000002</v>
      </c>
      <c r="I532" s="73">
        <v>1.0000000000000002</v>
      </c>
      <c r="V532" s="18" t="s">
        <v>7</v>
      </c>
    </row>
    <row r="533" spans="1:22" x14ac:dyDescent="0.2">
      <c r="D533" s="72">
        <v>1</v>
      </c>
      <c r="E533" s="41">
        <v>0</v>
      </c>
      <c r="F533" s="41">
        <v>-9.0909090909090939E-2</v>
      </c>
      <c r="G533" s="41">
        <v>-0.45454545454545459</v>
      </c>
      <c r="H533" s="41">
        <v>0</v>
      </c>
      <c r="I533" s="73">
        <v>0.45454545454545459</v>
      </c>
      <c r="V533" s="18" t="s">
        <v>7</v>
      </c>
    </row>
    <row r="534" spans="1:22" x14ac:dyDescent="0.2">
      <c r="D534" s="72">
        <v>0</v>
      </c>
      <c r="E534" s="41">
        <v>0</v>
      </c>
      <c r="F534" s="41">
        <v>9.0909090909090898E-2</v>
      </c>
      <c r="G534" s="41">
        <v>0.45454545454545459</v>
      </c>
      <c r="H534" s="41">
        <v>0</v>
      </c>
      <c r="I534" s="73">
        <v>-0.45454545454545459</v>
      </c>
      <c r="V534" s="18" t="s">
        <v>7</v>
      </c>
    </row>
    <row r="535" spans="1:22" x14ac:dyDescent="0.2">
      <c r="D535" s="72">
        <v>-1.0000000000000002</v>
      </c>
      <c r="E535" s="41">
        <v>1.0000000000000002</v>
      </c>
      <c r="F535" s="41">
        <v>9.0909090909090912E-2</v>
      </c>
      <c r="G535" s="41">
        <v>0.4545454545454547</v>
      </c>
      <c r="H535" s="41">
        <v>-1.0000000000000002</v>
      </c>
      <c r="I535" s="73">
        <v>-0.4545454545454547</v>
      </c>
      <c r="V535" s="18" t="s">
        <v>7</v>
      </c>
    </row>
    <row r="536" spans="1:22" x14ac:dyDescent="0.2">
      <c r="D536" s="72">
        <v>0</v>
      </c>
      <c r="E536" s="41">
        <v>0</v>
      </c>
      <c r="F536" s="41">
        <v>-0.90909090909090917</v>
      </c>
      <c r="G536" s="41">
        <v>3.4545454545454555</v>
      </c>
      <c r="H536" s="41">
        <v>0</v>
      </c>
      <c r="I536" s="73">
        <v>-3.4545454545454555</v>
      </c>
      <c r="V536" s="18" t="s">
        <v>7</v>
      </c>
    </row>
    <row r="537" spans="1:22" x14ac:dyDescent="0.2">
      <c r="D537" s="72">
        <v>-10.000000000000002</v>
      </c>
      <c r="E537" s="41">
        <v>8.0000000000000018</v>
      </c>
      <c r="F537" s="41">
        <v>0.90909090909090917</v>
      </c>
      <c r="G537" s="41">
        <v>4.5454545454545467</v>
      </c>
      <c r="H537" s="41">
        <v>-8.0000000000000018</v>
      </c>
      <c r="I537" s="73">
        <v>-4.5454545454545467</v>
      </c>
      <c r="K537" s="51" t="s">
        <v>127</v>
      </c>
      <c r="L537" s="13">
        <f>N530</f>
        <v>-3.5527136788005009E-15</v>
      </c>
      <c r="M537" t="s">
        <v>146</v>
      </c>
      <c r="O537" t="s">
        <v>147</v>
      </c>
      <c r="V537" s="18" t="s">
        <v>7</v>
      </c>
    </row>
    <row r="538" spans="1:22" x14ac:dyDescent="0.2">
      <c r="D538" s="74">
        <v>0</v>
      </c>
      <c r="E538" s="75">
        <v>0</v>
      </c>
      <c r="F538" s="75">
        <v>-9.0909090909090912E-2</v>
      </c>
      <c r="G538" s="75">
        <v>0.54545454545454553</v>
      </c>
      <c r="H538" s="75">
        <v>0</v>
      </c>
      <c r="I538" s="76">
        <v>-0.54545454545454553</v>
      </c>
      <c r="K538" s="51" t="s">
        <v>128</v>
      </c>
      <c r="L538" s="13">
        <f>E548</f>
        <v>2.8409090909090984</v>
      </c>
      <c r="N538" s="51" t="s">
        <v>136</v>
      </c>
      <c r="O538" s="57">
        <f>-L538*L537</f>
        <v>1.009293658750145E-14</v>
      </c>
      <c r="V538" s="18" t="s">
        <v>7</v>
      </c>
    </row>
    <row r="539" spans="1:22" x14ac:dyDescent="0.2">
      <c r="V539" s="18" t="s">
        <v>7</v>
      </c>
    </row>
    <row r="540" spans="1:22" ht="16.5" x14ac:dyDescent="0.25">
      <c r="A540" s="51" t="s">
        <v>112</v>
      </c>
      <c r="B540" s="52">
        <f t="array" ref="B540:B549">MMULT(D484:M493,E518:E527)</f>
        <v>-1.0000000000000002</v>
      </c>
      <c r="D540" s="51" t="s">
        <v>113</v>
      </c>
      <c r="E540" s="13">
        <f>IF(ABS(B540)&gt;10^(-14),B518/B540,-1)</f>
        <v>-49.999999999999986</v>
      </c>
      <c r="V540" s="18" t="s">
        <v>7</v>
      </c>
    </row>
    <row r="541" spans="1:22" x14ac:dyDescent="0.2">
      <c r="B541" s="53">
        <v>0</v>
      </c>
      <c r="E541" s="13">
        <f>IF(ABS(B541)&gt;10^(-14),B519/B541,-1)</f>
        <v>-1</v>
      </c>
      <c r="V541" s="18" t="s">
        <v>7</v>
      </c>
    </row>
    <row r="542" spans="1:22" x14ac:dyDescent="0.2">
      <c r="B542" s="53">
        <v>10.000000000000002</v>
      </c>
      <c r="E542" s="13">
        <f t="shared" ref="E542:E549" si="448">IF(ABS(B542)&gt;10^(-14),B520/B542,-1)</f>
        <v>8.5000000000000036</v>
      </c>
      <c r="V542" s="18" t="s">
        <v>7</v>
      </c>
    </row>
    <row r="543" spans="1:22" x14ac:dyDescent="0.2">
      <c r="B543" s="53">
        <v>-1.0000000000000002</v>
      </c>
      <c r="E543" s="13">
        <f t="shared" si="448"/>
        <v>-44.999999999999979</v>
      </c>
      <c r="V543" s="18" t="s">
        <v>7</v>
      </c>
    </row>
    <row r="544" spans="1:22" x14ac:dyDescent="0.2">
      <c r="B544" s="53">
        <v>0</v>
      </c>
      <c r="E544" s="13">
        <f t="shared" si="448"/>
        <v>-1</v>
      </c>
      <c r="V544" s="18" t="s">
        <v>7</v>
      </c>
    </row>
    <row r="545" spans="1:22" x14ac:dyDescent="0.2">
      <c r="B545" s="53">
        <v>0</v>
      </c>
      <c r="E545" s="61">
        <f t="shared" si="448"/>
        <v>-1</v>
      </c>
      <c r="V545" s="18" t="s">
        <v>7</v>
      </c>
    </row>
    <row r="546" spans="1:22" x14ac:dyDescent="0.2">
      <c r="B546" s="53">
        <v>1.0000000000000002</v>
      </c>
      <c r="E546" s="13">
        <f t="shared" si="448"/>
        <v>12.272727272727277</v>
      </c>
      <c r="V546" s="18" t="s">
        <v>7</v>
      </c>
    </row>
    <row r="547" spans="1:22" x14ac:dyDescent="0.2">
      <c r="B547" s="53">
        <v>0</v>
      </c>
      <c r="E547" s="13">
        <f t="shared" si="448"/>
        <v>-1</v>
      </c>
      <c r="V547" s="18" t="s">
        <v>7</v>
      </c>
    </row>
    <row r="548" spans="1:22" x14ac:dyDescent="0.2">
      <c r="B548" s="53">
        <v>8.0000000000000018</v>
      </c>
      <c r="E548" s="13">
        <f t="shared" si="448"/>
        <v>2.8409090909090984</v>
      </c>
      <c r="F548" s="14" t="s">
        <v>149</v>
      </c>
      <c r="K548" s="62" t="s">
        <v>114</v>
      </c>
      <c r="V548" s="18" t="s">
        <v>7</v>
      </c>
    </row>
    <row r="549" spans="1:22" ht="13.5" thickBot="1" x14ac:dyDescent="0.25">
      <c r="B549" s="54">
        <v>0</v>
      </c>
      <c r="E549" s="13">
        <f t="shared" si="448"/>
        <v>-1</v>
      </c>
      <c r="K549" s="61">
        <f>L519-L538*L537</f>
        <v>125.00000000000001</v>
      </c>
      <c r="V549" s="18" t="s">
        <v>7</v>
      </c>
    </row>
    <row r="550" spans="1:22" ht="13.5" thickBot="1" x14ac:dyDescent="0.25">
      <c r="A550" s="89" t="s">
        <v>102</v>
      </c>
      <c r="B550" s="102">
        <f>B471+1</f>
        <v>7</v>
      </c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18" t="s">
        <v>7</v>
      </c>
    </row>
    <row r="551" spans="1:22" x14ac:dyDescent="0.2">
      <c r="A551"/>
      <c r="D551" s="91">
        <f t="array" ref="D551:M551">TRANSPOSE(B552:B561)</f>
        <v>7</v>
      </c>
      <c r="E551" s="92">
        <v>8</v>
      </c>
      <c r="F551" s="92">
        <v>11</v>
      </c>
      <c r="G551" s="92">
        <v>10</v>
      </c>
      <c r="H551" s="92">
        <v>1</v>
      </c>
      <c r="I551" s="92">
        <v>3</v>
      </c>
      <c r="J551" s="92">
        <v>2</v>
      </c>
      <c r="K551" s="92">
        <v>14</v>
      </c>
      <c r="L551" s="92">
        <v>12</v>
      </c>
      <c r="M551" s="93">
        <v>4</v>
      </c>
      <c r="V551" s="18" t="s">
        <v>7</v>
      </c>
    </row>
    <row r="552" spans="1:22" x14ac:dyDescent="0.2">
      <c r="A552" s="14" t="s">
        <v>122</v>
      </c>
      <c r="B552" s="90">
        <v>7</v>
      </c>
      <c r="C552" s="51" t="s">
        <v>103</v>
      </c>
      <c r="D552" s="50">
        <f>G$9</f>
        <v>1</v>
      </c>
      <c r="E552" s="50">
        <f t="shared" ref="E552" si="449">H$9</f>
        <v>0</v>
      </c>
      <c r="F552" s="68">
        <f>K$9</f>
        <v>0</v>
      </c>
      <c r="G552" s="50">
        <f t="shared" ref="G552" si="450">J$9</f>
        <v>0</v>
      </c>
      <c r="H552" s="68">
        <f>A$9</f>
        <v>1</v>
      </c>
      <c r="I552" s="68">
        <f>C$9</f>
        <v>0</v>
      </c>
      <c r="J552" s="68">
        <f>B$9</f>
        <v>1</v>
      </c>
      <c r="K552" s="50">
        <f t="shared" ref="K552:L552" si="451">N$9</f>
        <v>0</v>
      </c>
      <c r="L552" s="64">
        <f>L$9</f>
        <v>0</v>
      </c>
      <c r="M552" s="68">
        <f>D$9</f>
        <v>0</v>
      </c>
      <c r="V552" s="18" t="s">
        <v>7</v>
      </c>
    </row>
    <row r="553" spans="1:22" x14ac:dyDescent="0.2">
      <c r="B553" s="90">
        <v>8</v>
      </c>
      <c r="D553" s="50">
        <f>G$10</f>
        <v>0</v>
      </c>
      <c r="E553" s="50">
        <f t="shared" ref="E553" si="452">H$10</f>
        <v>1</v>
      </c>
      <c r="F553" s="68">
        <f>K$10</f>
        <v>0</v>
      </c>
      <c r="G553" s="50">
        <f t="shared" ref="G553" si="453">J$10</f>
        <v>0</v>
      </c>
      <c r="H553" s="68">
        <f>A$10</f>
        <v>0</v>
      </c>
      <c r="I553" s="68">
        <f>C$10</f>
        <v>1</v>
      </c>
      <c r="J553" s="68">
        <f>B$10</f>
        <v>0</v>
      </c>
      <c r="K553" s="50">
        <f t="shared" ref="K553:L553" si="454">N$10</f>
        <v>0</v>
      </c>
      <c r="L553" s="64">
        <f>L$10</f>
        <v>0</v>
      </c>
      <c r="M553" s="68">
        <f>D$10</f>
        <v>1</v>
      </c>
      <c r="V553" s="18" t="s">
        <v>7</v>
      </c>
    </row>
    <row r="554" spans="1:22" x14ac:dyDescent="0.2">
      <c r="B554" s="90">
        <v>11</v>
      </c>
      <c r="D554" s="50">
        <f>G$11</f>
        <v>0</v>
      </c>
      <c r="E554" s="50">
        <f t="shared" ref="E554" si="455">H$11</f>
        <v>0</v>
      </c>
      <c r="F554" s="68">
        <f>K$11</f>
        <v>0</v>
      </c>
      <c r="G554" s="50">
        <f t="shared" ref="G554" si="456">J$11</f>
        <v>0</v>
      </c>
      <c r="H554" s="68">
        <f>A$11</f>
        <v>1</v>
      </c>
      <c r="I554" s="68">
        <f>C$11</f>
        <v>1</v>
      </c>
      <c r="J554" s="68">
        <f>B$11</f>
        <v>0</v>
      </c>
      <c r="K554" s="50">
        <f t="shared" ref="K554:L554" si="457">N$11</f>
        <v>0</v>
      </c>
      <c r="L554" s="64">
        <f>L$11</f>
        <v>0</v>
      </c>
      <c r="M554" s="68">
        <f>D$11</f>
        <v>0</v>
      </c>
      <c r="V554" s="18" t="s">
        <v>7</v>
      </c>
    </row>
    <row r="555" spans="1:22" x14ac:dyDescent="0.2">
      <c r="B555" s="90">
        <v>10</v>
      </c>
      <c r="D555" s="50">
        <f>G$12</f>
        <v>0</v>
      </c>
      <c r="E555" s="50">
        <f t="shared" ref="E555" si="458">H$12</f>
        <v>0</v>
      </c>
      <c r="F555" s="68">
        <f>K$12</f>
        <v>0</v>
      </c>
      <c r="G555" s="50">
        <f t="shared" ref="G555" si="459">J$12</f>
        <v>1</v>
      </c>
      <c r="H555" s="68">
        <f>A$12</f>
        <v>0</v>
      </c>
      <c r="I555" s="68">
        <f>C$12</f>
        <v>0</v>
      </c>
      <c r="J555" s="68">
        <f>B$12</f>
        <v>1</v>
      </c>
      <c r="K555" s="50">
        <f t="shared" ref="K555:L555" si="460">N$12</f>
        <v>0</v>
      </c>
      <c r="L555" s="64">
        <f>L$12</f>
        <v>0</v>
      </c>
      <c r="M555" s="68">
        <f>D$12</f>
        <v>1</v>
      </c>
      <c r="V555" s="18" t="s">
        <v>7</v>
      </c>
    </row>
    <row r="556" spans="1:22" x14ac:dyDescent="0.2">
      <c r="B556" s="90">
        <v>1</v>
      </c>
      <c r="D556" s="50">
        <f>G$13</f>
        <v>0</v>
      </c>
      <c r="E556" s="50">
        <f t="shared" ref="E556" si="461">H$13</f>
        <v>0</v>
      </c>
      <c r="F556" s="68">
        <f>K$13</f>
        <v>1</v>
      </c>
      <c r="G556" s="50">
        <f t="shared" ref="G556" si="462">J$13</f>
        <v>0</v>
      </c>
      <c r="H556" s="68">
        <f>A$13</f>
        <v>1</v>
      </c>
      <c r="I556" s="68">
        <f>C$13</f>
        <v>0</v>
      </c>
      <c r="J556" s="68">
        <f>B$13</f>
        <v>-10</v>
      </c>
      <c r="K556" s="50">
        <f t="shared" ref="K556:L556" si="463">N$13</f>
        <v>0</v>
      </c>
      <c r="L556" s="64">
        <f>L$13</f>
        <v>0</v>
      </c>
      <c r="M556" s="68">
        <f>D$13</f>
        <v>0</v>
      </c>
      <c r="V556" s="18" t="s">
        <v>7</v>
      </c>
    </row>
    <row r="557" spans="1:22" x14ac:dyDescent="0.2">
      <c r="B557" s="90">
        <v>3</v>
      </c>
      <c r="D557" s="50">
        <f>G$14</f>
        <v>0</v>
      </c>
      <c r="E557" s="50">
        <f t="shared" ref="E557" si="464">H$14</f>
        <v>0</v>
      </c>
      <c r="F557" s="68">
        <f>K$14</f>
        <v>0</v>
      </c>
      <c r="G557" s="50">
        <f t="shared" ref="G557" si="465">J$14</f>
        <v>0</v>
      </c>
      <c r="H557" s="68">
        <f>A$14</f>
        <v>0</v>
      </c>
      <c r="I557" s="68">
        <f>C$14</f>
        <v>6</v>
      </c>
      <c r="J557" s="68">
        <f>B$14</f>
        <v>0</v>
      </c>
      <c r="K557" s="50">
        <f t="shared" ref="K557:L557" si="466">N$14</f>
        <v>0</v>
      </c>
      <c r="L557" s="64">
        <f>L$14</f>
        <v>1</v>
      </c>
      <c r="M557" s="68">
        <f>D$14</f>
        <v>-5</v>
      </c>
      <c r="V557" s="18" t="s">
        <v>7</v>
      </c>
    </row>
    <row r="558" spans="1:22" x14ac:dyDescent="0.2">
      <c r="B558" s="90">
        <v>2</v>
      </c>
      <c r="D558" s="50">
        <f>G$15</f>
        <v>0</v>
      </c>
      <c r="E558" s="50">
        <f t="shared" ref="E558" si="467">H$15</f>
        <v>0</v>
      </c>
      <c r="F558" s="68">
        <f>K$15</f>
        <v>0</v>
      </c>
      <c r="G558" s="50">
        <f t="shared" ref="G558" si="468">J$15</f>
        <v>0</v>
      </c>
      <c r="H558" s="68">
        <f>A$15</f>
        <v>2</v>
      </c>
      <c r="I558" s="68">
        <f>C$15</f>
        <v>0</v>
      </c>
      <c r="J558" s="68">
        <f>B$15</f>
        <v>-8</v>
      </c>
      <c r="K558" s="50">
        <f t="shared" ref="K558:L558" si="469">N$15</f>
        <v>0</v>
      </c>
      <c r="L558" s="64">
        <f>L$15</f>
        <v>0</v>
      </c>
      <c r="M558" s="68">
        <f>D$15</f>
        <v>0</v>
      </c>
      <c r="V558" s="18" t="s">
        <v>7</v>
      </c>
    </row>
    <row r="559" spans="1:22" x14ac:dyDescent="0.2">
      <c r="B559" s="90">
        <v>14</v>
      </c>
      <c r="D559" s="50">
        <f>G$16</f>
        <v>0</v>
      </c>
      <c r="E559" s="50">
        <f t="shared" ref="E559" si="470">H$16</f>
        <v>0</v>
      </c>
      <c r="F559" s="68">
        <f>K$16</f>
        <v>0</v>
      </c>
      <c r="G559" s="50">
        <f t="shared" ref="G559" si="471">J$16</f>
        <v>0</v>
      </c>
      <c r="H559" s="68">
        <f>A$16</f>
        <v>0</v>
      </c>
      <c r="I559" s="68">
        <f>C$16</f>
        <v>2</v>
      </c>
      <c r="J559" s="68">
        <f>B$16</f>
        <v>0</v>
      </c>
      <c r="K559" s="50">
        <f t="shared" ref="K559:L559" si="472">N$16</f>
        <v>1</v>
      </c>
      <c r="L559" s="64">
        <f>L$16</f>
        <v>0</v>
      </c>
      <c r="M559" s="68">
        <f>D$16</f>
        <v>-8</v>
      </c>
      <c r="V559" s="18" t="s">
        <v>7</v>
      </c>
    </row>
    <row r="560" spans="1:22" x14ac:dyDescent="0.2">
      <c r="B560" s="90">
        <v>12</v>
      </c>
      <c r="D560" s="50">
        <f>G$17</f>
        <v>0</v>
      </c>
      <c r="E560" s="50">
        <f t="shared" ref="E560" si="473">H$17</f>
        <v>0</v>
      </c>
      <c r="F560" s="68">
        <f>K$17</f>
        <v>0</v>
      </c>
      <c r="G560" s="50">
        <f t="shared" ref="G560" si="474">J$17</f>
        <v>0</v>
      </c>
      <c r="H560" s="68">
        <f>A$17</f>
        <v>1</v>
      </c>
      <c r="I560" s="68">
        <f>C$17</f>
        <v>0</v>
      </c>
      <c r="J560" s="68">
        <f>B$17</f>
        <v>1</v>
      </c>
      <c r="K560" s="50">
        <f t="shared" ref="K560:L560" si="475">N$17</f>
        <v>0</v>
      </c>
      <c r="L560" s="64">
        <f>L$17</f>
        <v>0</v>
      </c>
      <c r="M560" s="68">
        <f>D$17</f>
        <v>0</v>
      </c>
      <c r="V560" s="18" t="s">
        <v>7</v>
      </c>
    </row>
    <row r="561" spans="1:22" x14ac:dyDescent="0.2">
      <c r="B561" s="90">
        <v>4</v>
      </c>
      <c r="D561" s="50">
        <f>G$18</f>
        <v>0</v>
      </c>
      <c r="E561" s="50">
        <f t="shared" ref="E561" si="476">H$18</f>
        <v>0</v>
      </c>
      <c r="F561" s="68">
        <f>K$18</f>
        <v>0</v>
      </c>
      <c r="G561" s="50">
        <f t="shared" ref="G561" si="477">J$18</f>
        <v>0</v>
      </c>
      <c r="H561" s="68">
        <f>A$18</f>
        <v>0</v>
      </c>
      <c r="I561" s="68">
        <f>C$18</f>
        <v>1</v>
      </c>
      <c r="J561" s="68">
        <f>B$18</f>
        <v>0</v>
      </c>
      <c r="K561" s="50">
        <f t="shared" ref="K561:L561" si="478">N$18</f>
        <v>0</v>
      </c>
      <c r="L561" s="64">
        <f>L$18</f>
        <v>0</v>
      </c>
      <c r="M561" s="68">
        <f>D$18</f>
        <v>1</v>
      </c>
      <c r="V561" s="18" t="s">
        <v>7</v>
      </c>
    </row>
    <row r="562" spans="1:22" x14ac:dyDescent="0.2">
      <c r="V562" s="18" t="s">
        <v>7</v>
      </c>
    </row>
    <row r="563" spans="1:22" ht="15.75" x14ac:dyDescent="0.2">
      <c r="C563" s="51" t="s">
        <v>104</v>
      </c>
      <c r="D563" s="13">
        <f t="array" ref="D563:M572">MINVERSE(D552:M561)</f>
        <v>1</v>
      </c>
      <c r="E563" s="13">
        <v>0</v>
      </c>
      <c r="F563" s="13">
        <v>0</v>
      </c>
      <c r="G563" s="13">
        <v>0</v>
      </c>
      <c r="H563" s="13">
        <v>0</v>
      </c>
      <c r="I563" s="13">
        <v>0</v>
      </c>
      <c r="J563" s="13">
        <v>2.7755575615628914E-17</v>
      </c>
      <c r="K563" s="13">
        <v>0</v>
      </c>
      <c r="L563" s="13">
        <v>-1</v>
      </c>
      <c r="M563" s="13">
        <v>0</v>
      </c>
      <c r="V563" s="18" t="s">
        <v>7</v>
      </c>
    </row>
    <row r="564" spans="1:22" x14ac:dyDescent="0.2">
      <c r="D564" s="13">
        <v>0</v>
      </c>
      <c r="E564" s="13">
        <v>1</v>
      </c>
      <c r="F564" s="13">
        <v>0</v>
      </c>
      <c r="G564" s="13">
        <v>0</v>
      </c>
      <c r="H564" s="13">
        <v>0</v>
      </c>
      <c r="I564" s="13">
        <v>0</v>
      </c>
      <c r="J564" s="13">
        <v>1.3877787807814457E-17</v>
      </c>
      <c r="K564" s="13">
        <v>0</v>
      </c>
      <c r="L564" s="13">
        <v>1.1102230246251565E-16</v>
      </c>
      <c r="M564" s="13">
        <v>-1</v>
      </c>
      <c r="V564" s="18" t="s">
        <v>7</v>
      </c>
    </row>
    <row r="565" spans="1:22" x14ac:dyDescent="0.2">
      <c r="D565" s="13">
        <v>0</v>
      </c>
      <c r="E565" s="13">
        <v>0</v>
      </c>
      <c r="F565" s="13">
        <v>0</v>
      </c>
      <c r="G565" s="13">
        <v>0</v>
      </c>
      <c r="H565" s="13">
        <v>1</v>
      </c>
      <c r="I565" s="13">
        <v>0</v>
      </c>
      <c r="J565" s="13">
        <v>-1.1000000000000001</v>
      </c>
      <c r="K565" s="13">
        <v>0</v>
      </c>
      <c r="L565" s="13">
        <v>1.2</v>
      </c>
      <c r="M565" s="13">
        <v>0</v>
      </c>
      <c r="V565" s="18" t="s">
        <v>7</v>
      </c>
    </row>
    <row r="566" spans="1:22" x14ac:dyDescent="0.2">
      <c r="D566" s="13">
        <v>0</v>
      </c>
      <c r="E566" s="13">
        <v>0</v>
      </c>
      <c r="F566" s="13">
        <v>1</v>
      </c>
      <c r="G566" s="13">
        <v>1</v>
      </c>
      <c r="H566" s="13">
        <v>0</v>
      </c>
      <c r="I566" s="13">
        <v>0</v>
      </c>
      <c r="J566" s="13">
        <v>2.7755575615628914E-17</v>
      </c>
      <c r="K566" s="13">
        <v>0</v>
      </c>
      <c r="L566" s="13">
        <v>-1</v>
      </c>
      <c r="M566" s="13">
        <v>-1</v>
      </c>
      <c r="V566" s="18" t="s">
        <v>7</v>
      </c>
    </row>
    <row r="567" spans="1:22" x14ac:dyDescent="0.2">
      <c r="D567" s="13">
        <v>0</v>
      </c>
      <c r="E567" s="13">
        <v>0</v>
      </c>
      <c r="F567" s="13">
        <v>0</v>
      </c>
      <c r="G567" s="13">
        <v>0</v>
      </c>
      <c r="H567" s="13">
        <v>0</v>
      </c>
      <c r="I567" s="13">
        <v>0</v>
      </c>
      <c r="J567" s="13">
        <v>9.9999999999999978E-2</v>
      </c>
      <c r="K567" s="13">
        <v>0</v>
      </c>
      <c r="L567" s="13">
        <v>0.8</v>
      </c>
      <c r="M567" s="13">
        <v>0</v>
      </c>
      <c r="V567" s="18" t="s">
        <v>7</v>
      </c>
    </row>
    <row r="568" spans="1:22" x14ac:dyDescent="0.2">
      <c r="D568" s="13">
        <v>0</v>
      </c>
      <c r="E568" s="13">
        <v>0</v>
      </c>
      <c r="F568" s="13">
        <v>1</v>
      </c>
      <c r="G568" s="13">
        <v>0</v>
      </c>
      <c r="H568" s="13">
        <v>0</v>
      </c>
      <c r="I568" s="13">
        <v>0</v>
      </c>
      <c r="J568" s="13">
        <v>-9.9999999999999992E-2</v>
      </c>
      <c r="K568" s="13">
        <v>0</v>
      </c>
      <c r="L568" s="13">
        <v>-0.80000000000000016</v>
      </c>
      <c r="M568" s="13">
        <v>0</v>
      </c>
      <c r="V568" s="18" t="s">
        <v>7</v>
      </c>
    </row>
    <row r="569" spans="1:22" x14ac:dyDescent="0.2">
      <c r="D569" s="13">
        <v>0</v>
      </c>
      <c r="E569" s="13">
        <v>0</v>
      </c>
      <c r="F569" s="13">
        <v>0</v>
      </c>
      <c r="G569" s="13">
        <v>0</v>
      </c>
      <c r="H569" s="13">
        <v>0</v>
      </c>
      <c r="I569" s="13">
        <v>0</v>
      </c>
      <c r="J569" s="13">
        <v>-0.1</v>
      </c>
      <c r="K569" s="13">
        <v>0</v>
      </c>
      <c r="L569" s="13">
        <v>0.2</v>
      </c>
      <c r="M569" s="13">
        <v>0</v>
      </c>
      <c r="V569" s="18" t="s">
        <v>7</v>
      </c>
    </row>
    <row r="570" spans="1:22" x14ac:dyDescent="0.2">
      <c r="D570" s="13">
        <v>0</v>
      </c>
      <c r="E570" s="13">
        <v>0</v>
      </c>
      <c r="F570" s="13">
        <v>-10</v>
      </c>
      <c r="G570" s="13">
        <v>0</v>
      </c>
      <c r="H570" s="13">
        <v>0</v>
      </c>
      <c r="I570" s="13">
        <v>0</v>
      </c>
      <c r="J570" s="13">
        <v>0.99999999999999989</v>
      </c>
      <c r="K570" s="13">
        <v>1</v>
      </c>
      <c r="L570" s="13">
        <v>8</v>
      </c>
      <c r="M570" s="13">
        <v>8</v>
      </c>
      <c r="V570" s="18" t="s">
        <v>7</v>
      </c>
    </row>
    <row r="571" spans="1:22" x14ac:dyDescent="0.2">
      <c r="D571" s="13">
        <v>0</v>
      </c>
      <c r="E571" s="13">
        <v>0</v>
      </c>
      <c r="F571" s="13">
        <v>-11</v>
      </c>
      <c r="G571" s="13">
        <v>0</v>
      </c>
      <c r="H571" s="13">
        <v>0</v>
      </c>
      <c r="I571" s="13">
        <v>1</v>
      </c>
      <c r="J571" s="13">
        <v>1.0999999999999999</v>
      </c>
      <c r="K571" s="13">
        <v>0</v>
      </c>
      <c r="L571" s="13">
        <v>8.8000000000000007</v>
      </c>
      <c r="M571" s="13">
        <v>5</v>
      </c>
      <c r="V571" s="18" t="s">
        <v>7</v>
      </c>
    </row>
    <row r="572" spans="1:22" x14ac:dyDescent="0.2">
      <c r="D572" s="13">
        <v>0</v>
      </c>
      <c r="E572" s="13">
        <v>0</v>
      </c>
      <c r="F572" s="13">
        <v>-1</v>
      </c>
      <c r="G572" s="13">
        <v>0</v>
      </c>
      <c r="H572" s="13">
        <v>0</v>
      </c>
      <c r="I572" s="13">
        <v>0</v>
      </c>
      <c r="J572" s="13">
        <v>9.9999999999999978E-2</v>
      </c>
      <c r="K572" s="13">
        <v>0</v>
      </c>
      <c r="L572" s="13">
        <v>0.8</v>
      </c>
      <c r="M572" s="13">
        <v>1</v>
      </c>
      <c r="V572" s="18" t="s">
        <v>7</v>
      </c>
    </row>
    <row r="573" spans="1:22" ht="16.5" x14ac:dyDescent="0.25">
      <c r="A573" s="65" t="s">
        <v>132</v>
      </c>
      <c r="V573" s="18" t="s">
        <v>7</v>
      </c>
    </row>
    <row r="574" spans="1:22" x14ac:dyDescent="0.2">
      <c r="A574"/>
      <c r="B574" s="52">
        <f t="array" ref="B574:B583">MMULT(D484:M493,L552:L561)</f>
        <v>2.7755575615628914E-17</v>
      </c>
      <c r="C574" s="51" t="s">
        <v>115</v>
      </c>
      <c r="D574" s="55">
        <v>1</v>
      </c>
      <c r="E574" s="55">
        <v>0</v>
      </c>
      <c r="F574" s="55">
        <v>0</v>
      </c>
      <c r="G574" s="55">
        <v>0</v>
      </c>
      <c r="H574" s="55">
        <v>0</v>
      </c>
      <c r="I574" s="55">
        <v>0</v>
      </c>
      <c r="J574" s="55">
        <v>0</v>
      </c>
      <c r="K574" s="55">
        <v>0</v>
      </c>
      <c r="L574" s="66">
        <f t="shared" ref="L574:L581" si="479">-B574/$B$582</f>
        <v>-3.0531133177191801E-17</v>
      </c>
      <c r="M574" s="55">
        <v>0</v>
      </c>
      <c r="V574" s="18" t="s">
        <v>7</v>
      </c>
    </row>
    <row r="575" spans="1:22" x14ac:dyDescent="0.2">
      <c r="B575" s="53">
        <v>1.3877787807814457E-17</v>
      </c>
      <c r="D575" s="55">
        <v>0</v>
      </c>
      <c r="E575" s="55">
        <v>1</v>
      </c>
      <c r="F575" s="55">
        <v>0</v>
      </c>
      <c r="G575" s="55">
        <v>0</v>
      </c>
      <c r="H575" s="55">
        <v>0</v>
      </c>
      <c r="I575" s="55">
        <v>0</v>
      </c>
      <c r="J575" s="55">
        <v>0</v>
      </c>
      <c r="K575" s="55">
        <v>0</v>
      </c>
      <c r="L575" s="66">
        <f t="shared" si="479"/>
        <v>-1.5265566588595901E-17</v>
      </c>
      <c r="M575" s="55">
        <v>0</v>
      </c>
      <c r="V575" s="18" t="s">
        <v>7</v>
      </c>
    </row>
    <row r="576" spans="1:22" x14ac:dyDescent="0.2">
      <c r="A576"/>
      <c r="B576" s="53">
        <v>1</v>
      </c>
      <c r="D576" s="55">
        <v>0</v>
      </c>
      <c r="E576" s="55">
        <v>0</v>
      </c>
      <c r="F576" s="55">
        <v>1</v>
      </c>
      <c r="G576" s="55">
        <v>0</v>
      </c>
      <c r="H576" s="55">
        <v>0</v>
      </c>
      <c r="I576" s="55">
        <v>0</v>
      </c>
      <c r="J576" s="55">
        <v>0</v>
      </c>
      <c r="K576" s="55">
        <v>0</v>
      </c>
      <c r="L576" s="66">
        <f t="shared" si="479"/>
        <v>-1.0999999999999999</v>
      </c>
      <c r="M576" s="55">
        <v>0</v>
      </c>
      <c r="V576" s="18" t="s">
        <v>7</v>
      </c>
    </row>
    <row r="577" spans="1:22" x14ac:dyDescent="0.2">
      <c r="A577"/>
      <c r="B577" s="53">
        <v>0</v>
      </c>
      <c r="D577" s="55">
        <v>0</v>
      </c>
      <c r="E577" s="55">
        <v>0</v>
      </c>
      <c r="F577" s="55">
        <v>0</v>
      </c>
      <c r="G577" s="55">
        <v>1</v>
      </c>
      <c r="H577" s="55">
        <v>0</v>
      </c>
      <c r="I577" s="55">
        <v>0</v>
      </c>
      <c r="J577" s="55">
        <v>0</v>
      </c>
      <c r="K577" s="55">
        <v>0</v>
      </c>
      <c r="L577" s="66">
        <f t="shared" si="479"/>
        <v>0</v>
      </c>
      <c r="M577" s="55">
        <v>0</v>
      </c>
      <c r="V577" s="18" t="s">
        <v>7</v>
      </c>
    </row>
    <row r="578" spans="1:22" x14ac:dyDescent="0.2">
      <c r="A578"/>
      <c r="B578" s="53">
        <v>-9.0909090909090939E-2</v>
      </c>
      <c r="D578" s="55">
        <v>0</v>
      </c>
      <c r="E578" s="55">
        <v>0</v>
      </c>
      <c r="F578" s="55">
        <v>0</v>
      </c>
      <c r="G578" s="55">
        <v>0</v>
      </c>
      <c r="H578" s="55">
        <v>1</v>
      </c>
      <c r="I578" s="55">
        <v>0</v>
      </c>
      <c r="J578" s="55">
        <v>0</v>
      </c>
      <c r="K578" s="55">
        <v>0</v>
      </c>
      <c r="L578" s="66">
        <f t="shared" si="479"/>
        <v>0.10000000000000002</v>
      </c>
      <c r="M578" s="55">
        <v>0</v>
      </c>
      <c r="V578" s="18" t="s">
        <v>7</v>
      </c>
    </row>
    <row r="579" spans="1:22" x14ac:dyDescent="0.2">
      <c r="A579"/>
      <c r="B579" s="53">
        <v>9.0909090909090898E-2</v>
      </c>
      <c r="D579" s="55">
        <v>0</v>
      </c>
      <c r="E579" s="55">
        <v>0</v>
      </c>
      <c r="F579" s="55">
        <v>0</v>
      </c>
      <c r="G579" s="55">
        <v>0</v>
      </c>
      <c r="H579" s="55">
        <v>0</v>
      </c>
      <c r="I579" s="55">
        <v>1</v>
      </c>
      <c r="J579" s="55">
        <v>0</v>
      </c>
      <c r="K579" s="55">
        <v>0</v>
      </c>
      <c r="L579" s="66">
        <f t="shared" si="479"/>
        <v>-9.9999999999999978E-2</v>
      </c>
      <c r="M579" s="55">
        <v>0</v>
      </c>
      <c r="V579" s="18" t="s">
        <v>7</v>
      </c>
    </row>
    <row r="580" spans="1:22" x14ac:dyDescent="0.2">
      <c r="A580"/>
      <c r="B580" s="53">
        <v>9.0909090909090912E-2</v>
      </c>
      <c r="D580" s="55">
        <v>0</v>
      </c>
      <c r="E580" s="55">
        <v>0</v>
      </c>
      <c r="F580" s="55">
        <v>0</v>
      </c>
      <c r="G580" s="55">
        <v>0</v>
      </c>
      <c r="H580" s="55">
        <v>0</v>
      </c>
      <c r="I580" s="55">
        <v>0</v>
      </c>
      <c r="J580" s="55">
        <v>1</v>
      </c>
      <c r="K580" s="55">
        <v>0</v>
      </c>
      <c r="L580" s="66">
        <f t="shared" si="479"/>
        <v>-9.9999999999999992E-2</v>
      </c>
      <c r="M580" s="55">
        <v>0</v>
      </c>
      <c r="V580" s="18" t="s">
        <v>7</v>
      </c>
    </row>
    <row r="581" spans="1:22" x14ac:dyDescent="0.2">
      <c r="A581"/>
      <c r="B581" s="53">
        <v>-0.90909090909090917</v>
      </c>
      <c r="D581" s="55">
        <v>0</v>
      </c>
      <c r="E581" s="55">
        <v>0</v>
      </c>
      <c r="F581" s="55">
        <v>0</v>
      </c>
      <c r="G581" s="55">
        <v>0</v>
      </c>
      <c r="H581" s="55">
        <v>0</v>
      </c>
      <c r="I581" s="55">
        <v>0</v>
      </c>
      <c r="J581" s="55">
        <v>0</v>
      </c>
      <c r="K581" s="55">
        <v>1</v>
      </c>
      <c r="L581" s="66">
        <f>-B581/$B$582</f>
        <v>1</v>
      </c>
      <c r="M581" s="55">
        <v>0</v>
      </c>
      <c r="V581" s="18" t="s">
        <v>7</v>
      </c>
    </row>
    <row r="582" spans="1:22" x14ac:dyDescent="0.2">
      <c r="A582"/>
      <c r="B582" s="53">
        <v>0.90909090909090917</v>
      </c>
      <c r="D582" s="55">
        <v>0</v>
      </c>
      <c r="E582" s="55">
        <v>0</v>
      </c>
      <c r="F582" s="55">
        <v>0</v>
      </c>
      <c r="G582" s="55">
        <v>0</v>
      </c>
      <c r="H582" s="55">
        <v>0</v>
      </c>
      <c r="I582" s="55">
        <v>0</v>
      </c>
      <c r="J582" s="55">
        <v>0</v>
      </c>
      <c r="K582" s="55">
        <v>0</v>
      </c>
      <c r="L582" s="61">
        <f>1/$B$582</f>
        <v>1.0999999999999999</v>
      </c>
      <c r="M582" s="55">
        <v>0</v>
      </c>
      <c r="V582" s="18" t="s">
        <v>7</v>
      </c>
    </row>
    <row r="583" spans="1:22" x14ac:dyDescent="0.2">
      <c r="A583"/>
      <c r="B583" s="54">
        <v>-9.0909090909090912E-2</v>
      </c>
      <c r="D583" s="55">
        <v>0</v>
      </c>
      <c r="E583" s="55">
        <v>0</v>
      </c>
      <c r="F583" s="55">
        <v>0</v>
      </c>
      <c r="G583" s="55">
        <v>0</v>
      </c>
      <c r="H583" s="55">
        <v>0</v>
      </c>
      <c r="I583" s="55">
        <v>0</v>
      </c>
      <c r="J583" s="55">
        <v>0</v>
      </c>
      <c r="K583" s="55">
        <v>0</v>
      </c>
      <c r="L583" s="66">
        <f>-B583/$B$582</f>
        <v>9.9999999999999992E-2</v>
      </c>
      <c r="M583" s="55">
        <v>1</v>
      </c>
      <c r="V583" s="18" t="s">
        <v>7</v>
      </c>
    </row>
    <row r="584" spans="1:22" x14ac:dyDescent="0.2">
      <c r="V584" s="18" t="s">
        <v>7</v>
      </c>
    </row>
    <row r="585" spans="1:22" ht="16.5" x14ac:dyDescent="0.25">
      <c r="C585" s="51" t="s">
        <v>131</v>
      </c>
      <c r="D585" s="69">
        <f t="array" ref="D585:M594">MMULT(D574:M583,D484:M493)</f>
        <v>1</v>
      </c>
      <c r="E585" s="70">
        <v>0</v>
      </c>
      <c r="F585" s="70">
        <v>5.2735593669694936E-16</v>
      </c>
      <c r="G585" s="70">
        <v>0</v>
      </c>
      <c r="H585" s="70">
        <v>0</v>
      </c>
      <c r="I585" s="70">
        <v>0</v>
      </c>
      <c r="J585" s="70">
        <v>-3.0531133177191801E-17</v>
      </c>
      <c r="K585" s="70">
        <v>0</v>
      </c>
      <c r="L585" s="70">
        <v>-1.0000000000000004</v>
      </c>
      <c r="M585" s="71">
        <v>-2.4980018054066022E-16</v>
      </c>
      <c r="N585" t="s">
        <v>133</v>
      </c>
      <c r="V585" s="18" t="s">
        <v>7</v>
      </c>
    </row>
    <row r="586" spans="1:22" x14ac:dyDescent="0.2">
      <c r="D586" s="72">
        <v>0</v>
      </c>
      <c r="E586" s="41">
        <v>1</v>
      </c>
      <c r="F586" s="41">
        <v>1.5265566588595902E-16</v>
      </c>
      <c r="G586" s="41">
        <v>0</v>
      </c>
      <c r="H586" s="41">
        <v>0</v>
      </c>
      <c r="I586" s="41">
        <v>0</v>
      </c>
      <c r="J586" s="41">
        <v>-1.5265566588595901E-17</v>
      </c>
      <c r="K586" s="41">
        <v>0</v>
      </c>
      <c r="L586" s="41">
        <v>-1.2212453270876723E-16</v>
      </c>
      <c r="M586" s="73">
        <v>-1</v>
      </c>
      <c r="V586" s="18" t="s">
        <v>7</v>
      </c>
    </row>
    <row r="587" spans="1:22" x14ac:dyDescent="0.2">
      <c r="D587" s="72">
        <v>0</v>
      </c>
      <c r="E587" s="41">
        <v>0</v>
      </c>
      <c r="F587" s="41">
        <v>-1.7763568394002505E-15</v>
      </c>
      <c r="G587" s="41">
        <v>0</v>
      </c>
      <c r="H587" s="41">
        <v>1</v>
      </c>
      <c r="I587" s="41">
        <v>0</v>
      </c>
      <c r="J587" s="41">
        <v>-1.0999999999999999</v>
      </c>
      <c r="K587" s="41">
        <v>0</v>
      </c>
      <c r="L587" s="41">
        <v>1.2000000000000011</v>
      </c>
      <c r="M587" s="73">
        <v>8.8817841970012523E-16</v>
      </c>
      <c r="V587" s="18" t="s">
        <v>7</v>
      </c>
    </row>
    <row r="588" spans="1:22" x14ac:dyDescent="0.2">
      <c r="D588" s="72">
        <v>0</v>
      </c>
      <c r="E588" s="41">
        <v>0</v>
      </c>
      <c r="F588" s="41">
        <v>1.0000000000000002</v>
      </c>
      <c r="G588" s="41">
        <v>1</v>
      </c>
      <c r="H588" s="41">
        <v>0</v>
      </c>
      <c r="I588" s="41">
        <v>0</v>
      </c>
      <c r="J588" s="41">
        <v>0</v>
      </c>
      <c r="K588" s="41">
        <v>0</v>
      </c>
      <c r="L588" s="41">
        <v>-1.0000000000000002</v>
      </c>
      <c r="M588" s="73">
        <v>-1.0000000000000002</v>
      </c>
      <c r="V588" s="18" t="s">
        <v>7</v>
      </c>
    </row>
    <row r="589" spans="1:22" x14ac:dyDescent="0.2">
      <c r="D589" s="72">
        <v>0</v>
      </c>
      <c r="E589" s="41">
        <v>0</v>
      </c>
      <c r="F589" s="41">
        <v>-4.4408920985006262E-16</v>
      </c>
      <c r="G589" s="41">
        <v>0</v>
      </c>
      <c r="H589" s="41">
        <v>0</v>
      </c>
      <c r="I589" s="41">
        <v>0</v>
      </c>
      <c r="J589" s="41">
        <v>0.10000000000000002</v>
      </c>
      <c r="K589" s="41">
        <v>0</v>
      </c>
      <c r="L589" s="41">
        <v>0.80000000000000038</v>
      </c>
      <c r="M589" s="73">
        <v>1.6653345369377348E-16</v>
      </c>
      <c r="V589" s="18" t="s">
        <v>7</v>
      </c>
    </row>
    <row r="590" spans="1:22" x14ac:dyDescent="0.2">
      <c r="D590" s="72">
        <v>0</v>
      </c>
      <c r="E590" s="41">
        <v>0</v>
      </c>
      <c r="F590" s="41">
        <v>1</v>
      </c>
      <c r="G590" s="41">
        <v>0</v>
      </c>
      <c r="H590" s="41">
        <v>0</v>
      </c>
      <c r="I590" s="41">
        <v>0</v>
      </c>
      <c r="J590" s="41">
        <v>-9.9999999999999978E-2</v>
      </c>
      <c r="K590" s="41">
        <v>0</v>
      </c>
      <c r="L590" s="41">
        <v>-0.8</v>
      </c>
      <c r="M590" s="73">
        <v>0</v>
      </c>
      <c r="V590" s="18" t="s">
        <v>7</v>
      </c>
    </row>
    <row r="591" spans="1:22" x14ac:dyDescent="0.2">
      <c r="D591" s="72">
        <v>0</v>
      </c>
      <c r="E591" s="41">
        <v>0</v>
      </c>
      <c r="F591" s="41">
        <v>-2.2204460492503131E-16</v>
      </c>
      <c r="G591" s="41">
        <v>0</v>
      </c>
      <c r="H591" s="41">
        <v>0</v>
      </c>
      <c r="I591" s="41">
        <v>0</v>
      </c>
      <c r="J591" s="41">
        <v>-9.9999999999999992E-2</v>
      </c>
      <c r="K591" s="41">
        <v>0</v>
      </c>
      <c r="L591" s="41">
        <v>0.20000000000000007</v>
      </c>
      <c r="M591" s="73">
        <v>5.5511151231257827E-17</v>
      </c>
      <c r="V591" s="18" t="s">
        <v>7</v>
      </c>
    </row>
    <row r="592" spans="1:22" x14ac:dyDescent="0.2">
      <c r="D592" s="72">
        <v>0</v>
      </c>
      <c r="E592" s="41">
        <v>0</v>
      </c>
      <c r="F592" s="41">
        <v>-10.000000000000002</v>
      </c>
      <c r="G592" s="41">
        <v>0</v>
      </c>
      <c r="H592" s="41">
        <v>0</v>
      </c>
      <c r="I592" s="41">
        <v>0</v>
      </c>
      <c r="J592" s="41">
        <v>1</v>
      </c>
      <c r="K592" s="41">
        <v>1</v>
      </c>
      <c r="L592" s="41">
        <v>8.0000000000000018</v>
      </c>
      <c r="M592" s="73">
        <v>8.0000000000000018</v>
      </c>
      <c r="V592" s="18" t="s">
        <v>7</v>
      </c>
    </row>
    <row r="593" spans="1:22" x14ac:dyDescent="0.2">
      <c r="D593" s="72">
        <v>0</v>
      </c>
      <c r="E593" s="41">
        <v>0</v>
      </c>
      <c r="F593" s="41">
        <v>-11</v>
      </c>
      <c r="G593" s="41">
        <v>0</v>
      </c>
      <c r="H593" s="41">
        <v>0</v>
      </c>
      <c r="I593" s="41">
        <v>1</v>
      </c>
      <c r="J593" s="41">
        <v>1.0999999999999999</v>
      </c>
      <c r="K593" s="41">
        <v>0</v>
      </c>
      <c r="L593" s="41">
        <v>8.8000000000000007</v>
      </c>
      <c r="M593" s="73">
        <v>5.0000000000000009</v>
      </c>
      <c r="V593" s="18" t="s">
        <v>7</v>
      </c>
    </row>
    <row r="594" spans="1:22" x14ac:dyDescent="0.2">
      <c r="D594" s="74">
        <v>0</v>
      </c>
      <c r="E594" s="75">
        <v>0</v>
      </c>
      <c r="F594" s="75">
        <v>-1</v>
      </c>
      <c r="G594" s="75">
        <v>0</v>
      </c>
      <c r="H594" s="75">
        <v>0</v>
      </c>
      <c r="I594" s="75">
        <v>0</v>
      </c>
      <c r="J594" s="75">
        <v>9.9999999999999992E-2</v>
      </c>
      <c r="K594" s="75">
        <v>0</v>
      </c>
      <c r="L594" s="75">
        <v>0.80000000000000016</v>
      </c>
      <c r="M594" s="76">
        <v>1.0000000000000002</v>
      </c>
      <c r="V594" s="18" t="s">
        <v>7</v>
      </c>
    </row>
    <row r="595" spans="1:22" x14ac:dyDescent="0.2">
      <c r="V595" s="18" t="s">
        <v>7</v>
      </c>
    </row>
    <row r="596" spans="1:22" ht="20.25" x14ac:dyDescent="0.35">
      <c r="A596" s="65" t="s">
        <v>105</v>
      </c>
      <c r="D596" s="42" t="s">
        <v>93</v>
      </c>
      <c r="E596" s="43" t="s">
        <v>99</v>
      </c>
      <c r="F596" s="43" t="s">
        <v>97</v>
      </c>
      <c r="G596" s="43" t="s">
        <v>100</v>
      </c>
      <c r="H596" s="43" t="s">
        <v>89</v>
      </c>
      <c r="I596" s="44" t="s">
        <v>90</v>
      </c>
      <c r="L596" s="42" t="s">
        <v>91</v>
      </c>
      <c r="M596" s="43" t="s">
        <v>92</v>
      </c>
      <c r="N596" s="43" t="s">
        <v>95</v>
      </c>
      <c r="O596" s="43" t="s">
        <v>94</v>
      </c>
      <c r="P596" s="43" t="s">
        <v>85</v>
      </c>
      <c r="Q596" s="43" t="s">
        <v>87</v>
      </c>
      <c r="R596" s="43" t="s">
        <v>86</v>
      </c>
      <c r="S596" s="43" t="s">
        <v>98</v>
      </c>
      <c r="T596" s="43" t="s">
        <v>96</v>
      </c>
      <c r="U596" s="44" t="s">
        <v>88</v>
      </c>
      <c r="V596" s="18" t="s">
        <v>7</v>
      </c>
    </row>
    <row r="597" spans="1:22" ht="14.25" x14ac:dyDescent="0.25">
      <c r="B597" s="52">
        <f t="array" ref="B597:B606">MMULT(D563:M572,$R$9:$R$18)</f>
        <v>50</v>
      </c>
      <c r="C597" s="51" t="s">
        <v>106</v>
      </c>
      <c r="D597" s="77">
        <f>I$9</f>
        <v>0</v>
      </c>
      <c r="E597" s="77">
        <f>O$9</f>
        <v>0</v>
      </c>
      <c r="F597" s="67">
        <f>L$9</f>
        <v>0</v>
      </c>
      <c r="G597" s="77">
        <f>P$9</f>
        <v>0</v>
      </c>
      <c r="H597" s="55">
        <f t="shared" ref="H597" si="480">E$9</f>
        <v>0</v>
      </c>
      <c r="I597" s="55">
        <f t="shared" ref="I597" si="481">F$9</f>
        <v>0</v>
      </c>
      <c r="K597" s="51" t="s">
        <v>107</v>
      </c>
      <c r="L597" s="55">
        <f>G$6</f>
        <v>0</v>
      </c>
      <c r="M597" s="55">
        <f t="shared" ref="M597" si="482">H$6</f>
        <v>0</v>
      </c>
      <c r="N597" s="55">
        <f>K$6</f>
        <v>0</v>
      </c>
      <c r="O597" s="55">
        <f t="shared" ref="O597" si="483">J$6</f>
        <v>0</v>
      </c>
      <c r="P597" s="55">
        <f>A$6</f>
        <v>104</v>
      </c>
      <c r="Q597" s="55">
        <f>C$6</f>
        <v>106</v>
      </c>
      <c r="R597" s="55">
        <f>B$6</f>
        <v>97</v>
      </c>
      <c r="S597" s="55">
        <f t="shared" ref="S597" si="484">N$6</f>
        <v>0</v>
      </c>
      <c r="T597" s="55">
        <f>LL$6</f>
        <v>0</v>
      </c>
      <c r="U597" s="55">
        <f>D$6</f>
        <v>99</v>
      </c>
      <c r="V597" s="18" t="s">
        <v>7</v>
      </c>
    </row>
    <row r="598" spans="1:22" ht="14.25" x14ac:dyDescent="0.25">
      <c r="B598" s="53">
        <v>15.000000000000007</v>
      </c>
      <c r="D598" s="77">
        <f>I$10</f>
        <v>0</v>
      </c>
      <c r="E598" s="77">
        <f>O$10</f>
        <v>0</v>
      </c>
      <c r="F598" s="67">
        <f>L$10</f>
        <v>0</v>
      </c>
      <c r="G598" s="77">
        <f>P$10</f>
        <v>0</v>
      </c>
      <c r="H598" s="55">
        <f t="shared" ref="H598" si="485">E$10</f>
        <v>0</v>
      </c>
      <c r="I598" s="55">
        <f t="shared" ref="I598" si="486">F$10</f>
        <v>0</v>
      </c>
      <c r="K598" s="51" t="s">
        <v>108</v>
      </c>
      <c r="L598" s="57">
        <f>MMULT(L597:U597,B597:B606)+$R$7</f>
        <v>124.99999999999909</v>
      </c>
      <c r="V598" s="18" t="s">
        <v>7</v>
      </c>
    </row>
    <row r="599" spans="1:22" x14ac:dyDescent="0.2">
      <c r="B599" s="53">
        <v>60</v>
      </c>
      <c r="D599" s="77">
        <f>I$11</f>
        <v>1</v>
      </c>
      <c r="E599" s="77">
        <f>O$11</f>
        <v>0</v>
      </c>
      <c r="F599" s="67">
        <f>L$11</f>
        <v>0</v>
      </c>
      <c r="G599" s="77">
        <f>P$11</f>
        <v>0</v>
      </c>
      <c r="H599" s="55">
        <f t="shared" ref="H599" si="487">E$11</f>
        <v>0</v>
      </c>
      <c r="I599" s="55">
        <f t="shared" ref="I599" si="488">F$11</f>
        <v>0</v>
      </c>
      <c r="V599" s="18" t="s">
        <v>7</v>
      </c>
    </row>
    <row r="600" spans="1:22" ht="20.25" x14ac:dyDescent="0.35">
      <c r="B600" s="53">
        <v>45</v>
      </c>
      <c r="D600" s="77">
        <f>I$12</f>
        <v>0</v>
      </c>
      <c r="E600" s="77">
        <f>O$12</f>
        <v>0</v>
      </c>
      <c r="F600" s="67">
        <f>L$12</f>
        <v>0</v>
      </c>
      <c r="G600" s="77">
        <f>P$12</f>
        <v>0</v>
      </c>
      <c r="H600" s="55">
        <f t="shared" ref="H600" si="489">E$12</f>
        <v>0</v>
      </c>
      <c r="I600" s="55">
        <f t="shared" ref="I600" si="490">F$12</f>
        <v>0</v>
      </c>
      <c r="L600" s="42" t="s">
        <v>93</v>
      </c>
      <c r="M600" s="43" t="s">
        <v>99</v>
      </c>
      <c r="N600" s="43" t="s">
        <v>97</v>
      </c>
      <c r="O600" s="43" t="s">
        <v>100</v>
      </c>
      <c r="P600" s="43" t="s">
        <v>89</v>
      </c>
      <c r="Q600" s="44" t="s">
        <v>90</v>
      </c>
      <c r="V600" s="18" t="s">
        <v>7</v>
      </c>
    </row>
    <row r="601" spans="1:22" ht="14.25" x14ac:dyDescent="0.25">
      <c r="B601" s="53">
        <v>40</v>
      </c>
      <c r="D601" s="77">
        <f>I$13</f>
        <v>0</v>
      </c>
      <c r="E601" s="77">
        <f>O$13</f>
        <v>0</v>
      </c>
      <c r="F601" s="67">
        <f>L$13</f>
        <v>0</v>
      </c>
      <c r="G601" s="77">
        <f>P$13</f>
        <v>0</v>
      </c>
      <c r="H601" s="55">
        <f t="shared" ref="H601" si="491">E$13</f>
        <v>0</v>
      </c>
      <c r="I601" s="55">
        <f t="shared" ref="I601" si="492">F$13</f>
        <v>0</v>
      </c>
      <c r="K601" s="51" t="s">
        <v>109</v>
      </c>
      <c r="L601" s="55">
        <f>I$6</f>
        <v>0</v>
      </c>
      <c r="M601" s="55">
        <f>O$6</f>
        <v>0</v>
      </c>
      <c r="N601" s="55">
        <f>M$6</f>
        <v>0</v>
      </c>
      <c r="O601" s="55">
        <f>P$6</f>
        <v>0</v>
      </c>
      <c r="P601" s="55">
        <f t="shared" ref="P601" si="493">E$6</f>
        <v>-100</v>
      </c>
      <c r="Q601" s="55">
        <f t="shared" ref="Q601" si="494">F$6</f>
        <v>-100</v>
      </c>
      <c r="V601" s="18" t="s">
        <v>7</v>
      </c>
    </row>
    <row r="602" spans="1:22" x14ac:dyDescent="0.2">
      <c r="B602" s="53">
        <v>-7.1054273576010019E-15</v>
      </c>
      <c r="D602" s="77">
        <f>I$14</f>
        <v>0</v>
      </c>
      <c r="E602" s="77">
        <f>O$14</f>
        <v>0</v>
      </c>
      <c r="F602" s="67">
        <f>L$14</f>
        <v>1</v>
      </c>
      <c r="G602" s="77">
        <f>P$14</f>
        <v>0</v>
      </c>
      <c r="H602" s="55">
        <f t="shared" ref="H602" si="495">E$14</f>
        <v>0</v>
      </c>
      <c r="I602" s="55">
        <f t="shared" ref="I602" si="496">F$14</f>
        <v>0</v>
      </c>
      <c r="V602" s="18" t="s">
        <v>7</v>
      </c>
    </row>
    <row r="603" spans="1:22" x14ac:dyDescent="0.2">
      <c r="B603" s="53">
        <v>10</v>
      </c>
      <c r="D603" s="77">
        <f>I$15</f>
        <v>0</v>
      </c>
      <c r="E603" s="77">
        <f>O$15</f>
        <v>0</v>
      </c>
      <c r="F603" s="67">
        <f>L$15</f>
        <v>0</v>
      </c>
      <c r="G603" s="77">
        <f>P$15</f>
        <v>0</v>
      </c>
      <c r="H603" s="55">
        <f t="shared" ref="H603" si="497">E$15</f>
        <v>0</v>
      </c>
      <c r="I603" s="55">
        <f t="shared" ref="I603" si="498">F$15</f>
        <v>0</v>
      </c>
      <c r="V603" s="18" t="s">
        <v>7</v>
      </c>
    </row>
    <row r="604" spans="1:22" x14ac:dyDescent="0.2">
      <c r="B604" s="53">
        <v>40</v>
      </c>
      <c r="D604" s="77">
        <f>I$16</f>
        <v>0</v>
      </c>
      <c r="E604" s="77">
        <f>O$16</f>
        <v>0</v>
      </c>
      <c r="F604" s="67">
        <f>L$16</f>
        <v>0</v>
      </c>
      <c r="G604" s="77">
        <f>P$16</f>
        <v>0</v>
      </c>
      <c r="H604" s="55">
        <f t="shared" ref="H604" si="499">E$16</f>
        <v>0</v>
      </c>
      <c r="I604" s="55">
        <f t="shared" ref="I604" si="500">F$16</f>
        <v>0</v>
      </c>
      <c r="V604" s="18" t="s">
        <v>7</v>
      </c>
    </row>
    <row r="605" spans="1:22" x14ac:dyDescent="0.2">
      <c r="B605" s="53">
        <v>25.000000000000057</v>
      </c>
      <c r="D605" s="77">
        <f>I$17</f>
        <v>0</v>
      </c>
      <c r="E605" s="77">
        <f>O$17</f>
        <v>1</v>
      </c>
      <c r="F605" s="67">
        <f>L$17</f>
        <v>0</v>
      </c>
      <c r="G605" s="77">
        <f>P$17</f>
        <v>0</v>
      </c>
      <c r="H605" s="55">
        <f t="shared" ref="H605" si="501">E$17</f>
        <v>-1</v>
      </c>
      <c r="I605" s="55">
        <f t="shared" ref="I605" si="502">F$17</f>
        <v>0</v>
      </c>
      <c r="V605" s="18" t="s">
        <v>7</v>
      </c>
    </row>
    <row r="606" spans="1:22" x14ac:dyDescent="0.2">
      <c r="B606" s="54">
        <v>5</v>
      </c>
      <c r="D606" s="77">
        <f>I$18</f>
        <v>0</v>
      </c>
      <c r="E606" s="77">
        <f>O$18</f>
        <v>0</v>
      </c>
      <c r="F606" s="67">
        <f>L$18</f>
        <v>0</v>
      </c>
      <c r="G606" s="77">
        <f>P$18</f>
        <v>1</v>
      </c>
      <c r="H606" s="55">
        <f t="shared" ref="H606" si="503">E$18</f>
        <v>0</v>
      </c>
      <c r="I606" s="55">
        <f t="shared" ref="I606" si="504">F$18</f>
        <v>-1</v>
      </c>
      <c r="V606" s="18" t="s">
        <v>7</v>
      </c>
    </row>
    <row r="607" spans="1:22" x14ac:dyDescent="0.2">
      <c r="A607"/>
      <c r="V607" s="18" t="s">
        <v>7</v>
      </c>
    </row>
    <row r="608" spans="1:22" ht="16.5" x14ac:dyDescent="0.25">
      <c r="A608"/>
      <c r="C608" s="51" t="s">
        <v>126</v>
      </c>
      <c r="D608" s="69">
        <f t="array" ref="D608:I617">MMULT(D563:M572,D597:I606)</f>
        <v>0</v>
      </c>
      <c r="E608" s="70">
        <v>-1</v>
      </c>
      <c r="F608" s="70">
        <v>0</v>
      </c>
      <c r="G608" s="70">
        <v>0</v>
      </c>
      <c r="H608" s="70">
        <v>1</v>
      </c>
      <c r="I608" s="71">
        <v>0</v>
      </c>
      <c r="K608" s="51" t="s">
        <v>110</v>
      </c>
      <c r="L608" s="58">
        <f t="array" ref="L608:Q608">MMULT(L597:U597,D608:I617)</f>
        <v>7</v>
      </c>
      <c r="M608" s="59">
        <v>97</v>
      </c>
      <c r="N608" s="59">
        <v>0</v>
      </c>
      <c r="O608" s="59">
        <v>99</v>
      </c>
      <c r="P608" s="59">
        <v>-97</v>
      </c>
      <c r="Q608" s="60">
        <v>-99</v>
      </c>
      <c r="V608" s="18" t="s">
        <v>7</v>
      </c>
    </row>
    <row r="609" spans="1:22" ht="14.25" x14ac:dyDescent="0.25">
      <c r="D609" s="72">
        <v>0</v>
      </c>
      <c r="E609" s="41">
        <v>1.1102230246251565E-16</v>
      </c>
      <c r="F609" s="41">
        <v>0</v>
      </c>
      <c r="G609" s="41">
        <v>-1</v>
      </c>
      <c r="H609" s="41">
        <v>-1.1102230246251565E-16</v>
      </c>
      <c r="I609" s="73">
        <v>1</v>
      </c>
      <c r="K609" s="51" t="s">
        <v>111</v>
      </c>
      <c r="L609" s="66">
        <f t="shared" ref="L609:Q609" si="505">L608-L601</f>
        <v>7</v>
      </c>
      <c r="M609" s="66">
        <f t="shared" si="505"/>
        <v>97</v>
      </c>
      <c r="N609" s="61">
        <f t="shared" si="505"/>
        <v>0</v>
      </c>
      <c r="O609" s="66">
        <f t="shared" si="505"/>
        <v>99</v>
      </c>
      <c r="P609" s="13">
        <f t="shared" si="505"/>
        <v>3</v>
      </c>
      <c r="Q609" s="13">
        <f t="shared" si="505"/>
        <v>1</v>
      </c>
      <c r="V609" s="18" t="s">
        <v>7</v>
      </c>
    </row>
    <row r="610" spans="1:22" x14ac:dyDescent="0.2">
      <c r="D610" s="72">
        <v>0</v>
      </c>
      <c r="E610" s="41">
        <v>1.2</v>
      </c>
      <c r="F610" s="41">
        <v>0</v>
      </c>
      <c r="G610" s="41">
        <v>0</v>
      </c>
      <c r="H610" s="41">
        <v>-1.2</v>
      </c>
      <c r="I610" s="73">
        <v>0</v>
      </c>
      <c r="K610" s="56" t="s">
        <v>145</v>
      </c>
      <c r="N610" s="56" t="s">
        <v>150</v>
      </c>
      <c r="V610" s="18" t="s">
        <v>7</v>
      </c>
    </row>
    <row r="611" spans="1:22" x14ac:dyDescent="0.2">
      <c r="D611" s="72">
        <v>1</v>
      </c>
      <c r="E611" s="41">
        <v>-1</v>
      </c>
      <c r="F611" s="41">
        <v>0</v>
      </c>
      <c r="G611" s="41">
        <v>-1</v>
      </c>
      <c r="H611" s="41">
        <v>1</v>
      </c>
      <c r="I611" s="73">
        <v>1</v>
      </c>
      <c r="V611" s="18" t="s">
        <v>7</v>
      </c>
    </row>
    <row r="612" spans="1:22" x14ac:dyDescent="0.2">
      <c r="D612" s="72">
        <v>0</v>
      </c>
      <c r="E612" s="41">
        <v>0.8</v>
      </c>
      <c r="F612" s="41">
        <v>0</v>
      </c>
      <c r="G612" s="41">
        <v>0</v>
      </c>
      <c r="H612" s="41">
        <v>-0.8</v>
      </c>
      <c r="I612" s="73">
        <v>0</v>
      </c>
      <c r="V612" s="18" t="s">
        <v>7</v>
      </c>
    </row>
    <row r="613" spans="1:22" x14ac:dyDescent="0.2">
      <c r="D613" s="72">
        <v>1</v>
      </c>
      <c r="E613" s="41">
        <v>-0.80000000000000016</v>
      </c>
      <c r="F613" s="41">
        <v>0</v>
      </c>
      <c r="G613" s="41">
        <v>0</v>
      </c>
      <c r="H613" s="41">
        <v>0.80000000000000016</v>
      </c>
      <c r="I613" s="73">
        <v>0</v>
      </c>
      <c r="V613" s="18" t="s">
        <v>7</v>
      </c>
    </row>
    <row r="614" spans="1:22" x14ac:dyDescent="0.2">
      <c r="D614" s="72">
        <v>0</v>
      </c>
      <c r="E614" s="41">
        <v>0.2</v>
      </c>
      <c r="F614" s="41">
        <v>0</v>
      </c>
      <c r="G614" s="41">
        <v>0</v>
      </c>
      <c r="H614" s="41">
        <v>-0.2</v>
      </c>
      <c r="I614" s="73">
        <v>0</v>
      </c>
      <c r="V614" s="18" t="s">
        <v>7</v>
      </c>
    </row>
    <row r="615" spans="1:22" x14ac:dyDescent="0.2">
      <c r="D615" s="72">
        <v>-10</v>
      </c>
      <c r="E615" s="41">
        <v>8</v>
      </c>
      <c r="F615" s="41">
        <v>0</v>
      </c>
      <c r="G615" s="41">
        <v>8</v>
      </c>
      <c r="H615" s="41">
        <v>-8</v>
      </c>
      <c r="I615" s="73">
        <v>-8</v>
      </c>
      <c r="V615" s="18" t="s">
        <v>7</v>
      </c>
    </row>
    <row r="616" spans="1:22" x14ac:dyDescent="0.2">
      <c r="D616" s="72">
        <v>-11</v>
      </c>
      <c r="E616" s="41">
        <v>8.8000000000000007</v>
      </c>
      <c r="F616" s="41">
        <v>1</v>
      </c>
      <c r="G616" s="41">
        <v>5</v>
      </c>
      <c r="H616" s="41">
        <v>-8.8000000000000007</v>
      </c>
      <c r="I616" s="73">
        <v>-5</v>
      </c>
      <c r="K616" s="51" t="s">
        <v>127</v>
      </c>
      <c r="L616" s="13">
        <f>N609</f>
        <v>0</v>
      </c>
      <c r="M616" t="s">
        <v>146</v>
      </c>
      <c r="O616" t="s">
        <v>147</v>
      </c>
      <c r="V616" s="18" t="s">
        <v>7</v>
      </c>
    </row>
    <row r="617" spans="1:22" x14ac:dyDescent="0.2">
      <c r="D617" s="74">
        <v>-1</v>
      </c>
      <c r="E617" s="75">
        <v>0.8</v>
      </c>
      <c r="F617" s="75">
        <v>0</v>
      </c>
      <c r="G617" s="75">
        <v>1</v>
      </c>
      <c r="H617" s="75">
        <v>-0.8</v>
      </c>
      <c r="I617" s="76">
        <v>-1</v>
      </c>
      <c r="K617" s="51" t="s">
        <v>128</v>
      </c>
      <c r="L617" s="13">
        <f>E627</f>
        <v>25.000000000000057</v>
      </c>
      <c r="N617" s="51" t="s">
        <v>136</v>
      </c>
      <c r="O617" s="57">
        <f>-L617*L616</f>
        <v>0</v>
      </c>
      <c r="V617" s="18" t="s">
        <v>7</v>
      </c>
    </row>
    <row r="618" spans="1:22" x14ac:dyDescent="0.2">
      <c r="V618" s="18" t="s">
        <v>7</v>
      </c>
    </row>
    <row r="619" spans="1:22" ht="16.5" x14ac:dyDescent="0.25">
      <c r="A619" s="51" t="s">
        <v>112</v>
      </c>
      <c r="B619" s="52">
        <f t="array" ref="B619:B628">MMULT(D563:M572,F597:F606)</f>
        <v>0</v>
      </c>
      <c r="D619" s="51" t="s">
        <v>113</v>
      </c>
      <c r="E619" s="13">
        <f>IF(ABS(B619)&gt;10^(-14),B597/B619,-1)</f>
        <v>-1</v>
      </c>
      <c r="V619" s="18" t="s">
        <v>7</v>
      </c>
    </row>
    <row r="620" spans="1:22" x14ac:dyDescent="0.2">
      <c r="B620" s="53">
        <v>0</v>
      </c>
      <c r="E620" s="13">
        <f>IF(ABS(B620)&gt;10^(-14),B598/B620,-1)</f>
        <v>-1</v>
      </c>
      <c r="V620" s="18" t="s">
        <v>7</v>
      </c>
    </row>
    <row r="621" spans="1:22" x14ac:dyDescent="0.2">
      <c r="B621" s="53">
        <v>0</v>
      </c>
      <c r="E621" s="13">
        <f t="shared" ref="E621:E628" si="506">IF(ABS(B621)&gt;10^(-14),B599/B621,-1)</f>
        <v>-1</v>
      </c>
      <c r="V621" s="18" t="s">
        <v>7</v>
      </c>
    </row>
    <row r="622" spans="1:22" x14ac:dyDescent="0.2">
      <c r="B622" s="53">
        <v>0</v>
      </c>
      <c r="E622" s="13">
        <f t="shared" si="506"/>
        <v>-1</v>
      </c>
      <c r="V622" s="18" t="s">
        <v>7</v>
      </c>
    </row>
    <row r="623" spans="1:22" x14ac:dyDescent="0.2">
      <c r="B623" s="53">
        <v>0</v>
      </c>
      <c r="E623" s="13">
        <f t="shared" si="506"/>
        <v>-1</v>
      </c>
      <c r="V623" s="18" t="s">
        <v>7</v>
      </c>
    </row>
    <row r="624" spans="1:22" x14ac:dyDescent="0.2">
      <c r="B624" s="53">
        <v>0</v>
      </c>
      <c r="E624" s="61">
        <f t="shared" si="506"/>
        <v>-1</v>
      </c>
      <c r="N624" s="51" t="s">
        <v>155</v>
      </c>
      <c r="O624" s="1">
        <f>A$4</f>
        <v>4</v>
      </c>
      <c r="P624" s="1">
        <f>B$4</f>
        <v>-3</v>
      </c>
      <c r="Q624" s="1">
        <f>C$4</f>
        <v>6</v>
      </c>
      <c r="R624" s="1">
        <f>D$4</f>
        <v>-1</v>
      </c>
      <c r="V624" s="18" t="s">
        <v>7</v>
      </c>
    </row>
    <row r="625" spans="1:22" ht="14.25" x14ac:dyDescent="0.25">
      <c r="B625" s="53">
        <v>0</v>
      </c>
      <c r="E625" s="13">
        <f t="shared" si="506"/>
        <v>-1</v>
      </c>
      <c r="N625" s="103" t="s">
        <v>154</v>
      </c>
      <c r="O625" s="11">
        <f>$B$522</f>
        <v>37.727272727272727</v>
      </c>
      <c r="P625" s="12">
        <f>$B$524</f>
        <v>12.27272727272728</v>
      </c>
      <c r="Q625" s="12">
        <f>$B$523</f>
        <v>2.2727272727272729</v>
      </c>
      <c r="R625" s="104">
        <f>$B$527</f>
        <v>2.7272727272727275</v>
      </c>
      <c r="S625" s="51" t="s">
        <v>156</v>
      </c>
      <c r="T625" s="1">
        <f>SUMPRODUCT($O$624:$R$624,O625:R625)</f>
        <v>124.99999999999997</v>
      </c>
      <c r="V625" s="18" t="s">
        <v>7</v>
      </c>
    </row>
    <row r="626" spans="1:22" ht="14.25" x14ac:dyDescent="0.25">
      <c r="B626" s="53">
        <v>0</v>
      </c>
      <c r="E626" s="13">
        <f t="shared" si="506"/>
        <v>-1</v>
      </c>
      <c r="N626" s="103" t="s">
        <v>153</v>
      </c>
      <c r="O626" s="11">
        <f>$B$601</f>
        <v>40</v>
      </c>
      <c r="P626" s="12">
        <f>$B$603</f>
        <v>10</v>
      </c>
      <c r="Q626" s="12">
        <f>$B$602</f>
        <v>-7.1054273576010019E-15</v>
      </c>
      <c r="R626" s="104">
        <f>$B$606</f>
        <v>5</v>
      </c>
      <c r="S626" s="51" t="s">
        <v>157</v>
      </c>
      <c r="T626" s="1">
        <f>SUMPRODUCT($O$624:$R$624,O626:R626)</f>
        <v>124.99999999999994</v>
      </c>
      <c r="V626" s="18" t="s">
        <v>7</v>
      </c>
    </row>
    <row r="627" spans="1:22" x14ac:dyDescent="0.2">
      <c r="B627" s="53">
        <v>1</v>
      </c>
      <c r="E627" s="13">
        <f t="shared" si="506"/>
        <v>25.000000000000057</v>
      </c>
      <c r="F627" s="14" t="s">
        <v>151</v>
      </c>
      <c r="K627" s="62" t="s">
        <v>114</v>
      </c>
      <c r="V627" s="18" t="s">
        <v>7</v>
      </c>
    </row>
    <row r="628" spans="1:22" x14ac:dyDescent="0.2">
      <c r="B628" s="54">
        <v>0</v>
      </c>
      <c r="E628" s="13">
        <f t="shared" si="506"/>
        <v>-1</v>
      </c>
      <c r="K628" s="61">
        <f>L598-L617*L616</f>
        <v>124.99999999999909</v>
      </c>
      <c r="M628" s="14" t="s">
        <v>152</v>
      </c>
      <c r="V628" s="18" t="s">
        <v>7</v>
      </c>
    </row>
    <row r="629" spans="1:22" x14ac:dyDescent="0.2">
      <c r="A629" s="19" t="s">
        <v>7</v>
      </c>
      <c r="B629" s="19" t="s">
        <v>7</v>
      </c>
      <c r="C629" s="19" t="s">
        <v>7</v>
      </c>
      <c r="D629" s="19" t="s">
        <v>7</v>
      </c>
      <c r="E629" s="19" t="s">
        <v>7</v>
      </c>
      <c r="F629" s="19" t="s">
        <v>7</v>
      </c>
      <c r="G629" s="19" t="s">
        <v>7</v>
      </c>
      <c r="H629" s="19" t="s">
        <v>7</v>
      </c>
      <c r="I629" s="19" t="s">
        <v>7</v>
      </c>
      <c r="J629" s="19" t="s">
        <v>7</v>
      </c>
      <c r="K629" s="19" t="s">
        <v>7</v>
      </c>
      <c r="L629" s="19" t="s">
        <v>7</v>
      </c>
      <c r="M629" s="19" t="s">
        <v>7</v>
      </c>
      <c r="N629" s="19" t="s">
        <v>7</v>
      </c>
      <c r="O629" s="19" t="s">
        <v>7</v>
      </c>
      <c r="P629" s="19" t="s">
        <v>7</v>
      </c>
      <c r="Q629" s="19" t="s">
        <v>7</v>
      </c>
      <c r="R629" s="19" t="s">
        <v>7</v>
      </c>
      <c r="S629" s="19" t="s">
        <v>7</v>
      </c>
      <c r="T629" s="19" t="s">
        <v>7</v>
      </c>
      <c r="U629" s="19" t="s">
        <v>7</v>
      </c>
    </row>
  </sheetData>
  <pageMargins left="0" right="0" top="0" bottom="0" header="0.3" footer="0.3"/>
  <pageSetup paperSize="9" orientation="landscape" horizontalDpi="3600" verticalDpi="36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workbookViewId="0"/>
  </sheetViews>
  <sheetFormatPr defaultRowHeight="12.75" x14ac:dyDescent="0.2"/>
  <cols>
    <col min="1" max="1" width="2.33203125" customWidth="1"/>
    <col min="2" max="2" width="6.33203125" customWidth="1"/>
    <col min="3" max="3" width="14.1640625" bestFit="1" customWidth="1"/>
    <col min="4" max="4" width="13.5" bestFit="1" customWidth="1"/>
    <col min="5" max="5" width="13.83203125" bestFit="1" customWidth="1"/>
    <col min="6" max="6" width="10.1640625" customWidth="1"/>
    <col min="7" max="7" width="12.1640625" bestFit="1" customWidth="1"/>
  </cols>
  <sheetData>
    <row r="1" spans="1:5" x14ac:dyDescent="0.2">
      <c r="A1" s="14" t="s">
        <v>9</v>
      </c>
    </row>
    <row r="2" spans="1:5" x14ac:dyDescent="0.2">
      <c r="A2" s="14" t="s">
        <v>10</v>
      </c>
    </row>
    <row r="3" spans="1:5" x14ac:dyDescent="0.2">
      <c r="A3" s="14" t="s">
        <v>11</v>
      </c>
    </row>
    <row r="4" spans="1:5" x14ac:dyDescent="0.2">
      <c r="A4" s="14" t="s">
        <v>12</v>
      </c>
    </row>
    <row r="5" spans="1:5" x14ac:dyDescent="0.2">
      <c r="A5" s="14" t="s">
        <v>13</v>
      </c>
    </row>
    <row r="6" spans="1:5" x14ac:dyDescent="0.2">
      <c r="A6" s="14"/>
      <c r="B6" t="s">
        <v>14</v>
      </c>
    </row>
    <row r="7" spans="1:5" x14ac:dyDescent="0.2">
      <c r="A7" s="14"/>
      <c r="B7" t="s">
        <v>15</v>
      </c>
    </row>
    <row r="8" spans="1:5" x14ac:dyDescent="0.2">
      <c r="A8" s="14"/>
      <c r="B8" t="s">
        <v>16</v>
      </c>
    </row>
    <row r="9" spans="1:5" x14ac:dyDescent="0.2">
      <c r="A9" s="14" t="s">
        <v>17</v>
      </c>
    </row>
    <row r="10" spans="1:5" x14ac:dyDescent="0.2">
      <c r="B10" t="s">
        <v>18</v>
      </c>
    </row>
    <row r="11" spans="1:5" x14ac:dyDescent="0.2">
      <c r="B11" t="s">
        <v>19</v>
      </c>
    </row>
    <row r="14" spans="1:5" ht="13.5" thickBot="1" x14ac:dyDescent="0.25">
      <c r="A14" t="s">
        <v>20</v>
      </c>
    </row>
    <row r="15" spans="1:5" ht="13.5" thickBot="1" x14ac:dyDescent="0.25">
      <c r="B15" s="25" t="s">
        <v>21</v>
      </c>
      <c r="C15" s="25" t="s">
        <v>22</v>
      </c>
      <c r="D15" s="25" t="s">
        <v>23</v>
      </c>
      <c r="E15" s="25" t="s">
        <v>24</v>
      </c>
    </row>
    <row r="16" spans="1:5" ht="13.5" thickBot="1" x14ac:dyDescent="0.25">
      <c r="B16" s="24" t="s">
        <v>32</v>
      </c>
      <c r="C16" s="24" t="s">
        <v>3</v>
      </c>
      <c r="D16" s="27">
        <v>125000.00000000003</v>
      </c>
      <c r="E16" s="27">
        <v>125000.00000000003</v>
      </c>
    </row>
    <row r="19" spans="1:7" ht="13.5" thickBot="1" x14ac:dyDescent="0.25">
      <c r="A19" t="s">
        <v>25</v>
      </c>
    </row>
    <row r="20" spans="1:7" ht="13.5" thickBot="1" x14ac:dyDescent="0.25">
      <c r="B20" s="25" t="s">
        <v>21</v>
      </c>
      <c r="C20" s="25" t="s">
        <v>22</v>
      </c>
      <c r="D20" s="25" t="s">
        <v>23</v>
      </c>
      <c r="E20" s="25" t="s">
        <v>24</v>
      </c>
      <c r="F20" s="25" t="s">
        <v>26</v>
      </c>
    </row>
    <row r="21" spans="1:7" x14ac:dyDescent="0.2">
      <c r="B21" s="26" t="s">
        <v>33</v>
      </c>
      <c r="C21" s="26" t="s">
        <v>2</v>
      </c>
      <c r="D21" s="28">
        <v>37727.272727272728</v>
      </c>
      <c r="E21" s="28">
        <v>37727.272727272728</v>
      </c>
      <c r="F21" s="26" t="s">
        <v>34</v>
      </c>
    </row>
    <row r="22" spans="1:7" x14ac:dyDescent="0.2">
      <c r="B22" s="26" t="s">
        <v>35</v>
      </c>
      <c r="C22" s="26" t="s">
        <v>36</v>
      </c>
      <c r="D22" s="28">
        <v>12272.727272727267</v>
      </c>
      <c r="E22" s="28">
        <v>12272.727272727267</v>
      </c>
      <c r="F22" s="26" t="s">
        <v>34</v>
      </c>
    </row>
    <row r="23" spans="1:7" x14ac:dyDescent="0.2">
      <c r="B23" s="26" t="s">
        <v>37</v>
      </c>
      <c r="C23" s="26" t="s">
        <v>2</v>
      </c>
      <c r="D23" s="28">
        <v>2272.7272727272721</v>
      </c>
      <c r="E23" s="28">
        <v>2272.7272727272721</v>
      </c>
      <c r="F23" s="26" t="s">
        <v>34</v>
      </c>
    </row>
    <row r="24" spans="1:7" ht="13.5" thickBot="1" x14ac:dyDescent="0.25">
      <c r="B24" s="24" t="s">
        <v>38</v>
      </c>
      <c r="C24" s="24" t="s">
        <v>2</v>
      </c>
      <c r="D24" s="27">
        <v>2727.272727272727</v>
      </c>
      <c r="E24" s="27">
        <v>2727.272727272727</v>
      </c>
      <c r="F24" s="24" t="s">
        <v>34</v>
      </c>
    </row>
    <row r="27" spans="1:7" ht="13.5" thickBot="1" x14ac:dyDescent="0.25">
      <c r="A27" t="s">
        <v>27</v>
      </c>
    </row>
    <row r="28" spans="1:7" ht="13.5" thickBot="1" x14ac:dyDescent="0.25">
      <c r="B28" s="25" t="s">
        <v>21</v>
      </c>
      <c r="C28" s="25" t="s">
        <v>22</v>
      </c>
      <c r="D28" s="25" t="s">
        <v>28</v>
      </c>
      <c r="E28" s="25" t="s">
        <v>29</v>
      </c>
      <c r="F28" s="25" t="s">
        <v>30</v>
      </c>
      <c r="G28" s="25" t="s">
        <v>31</v>
      </c>
    </row>
    <row r="29" spans="1:7" x14ac:dyDescent="0.2">
      <c r="B29" s="26" t="s">
        <v>39</v>
      </c>
      <c r="C29" s="26"/>
      <c r="D29" s="28">
        <v>49999.999999999993</v>
      </c>
      <c r="E29" s="26" t="s">
        <v>40</v>
      </c>
      <c r="F29" s="26" t="s">
        <v>41</v>
      </c>
      <c r="G29" s="28">
        <v>0</v>
      </c>
    </row>
    <row r="30" spans="1:7" x14ac:dyDescent="0.2">
      <c r="B30" s="26" t="s">
        <v>42</v>
      </c>
      <c r="C30" s="26"/>
      <c r="D30" s="28">
        <v>4999.9999999999991</v>
      </c>
      <c r="E30" s="26" t="s">
        <v>43</v>
      </c>
      <c r="F30" s="26" t="s">
        <v>41</v>
      </c>
      <c r="G30" s="28">
        <v>0</v>
      </c>
    </row>
    <row r="31" spans="1:7" x14ac:dyDescent="0.2">
      <c r="B31" s="26" t="s">
        <v>44</v>
      </c>
      <c r="C31" s="26" t="s">
        <v>4</v>
      </c>
      <c r="D31" s="28">
        <v>49999.999999999993</v>
      </c>
      <c r="E31" s="26" t="s">
        <v>45</v>
      </c>
      <c r="F31" s="26" t="s">
        <v>46</v>
      </c>
      <c r="G31" s="26">
        <v>50000.000000000007</v>
      </c>
    </row>
    <row r="32" spans="1:7" x14ac:dyDescent="0.2">
      <c r="B32" s="26" t="s">
        <v>47</v>
      </c>
      <c r="C32" s="26"/>
      <c r="D32" s="28">
        <v>4999.9999999999991</v>
      </c>
      <c r="E32" s="26" t="s">
        <v>48</v>
      </c>
      <c r="F32" s="26" t="s">
        <v>46</v>
      </c>
      <c r="G32" s="26">
        <v>15000</v>
      </c>
    </row>
    <row r="33" spans="2:7" x14ac:dyDescent="0.2">
      <c r="B33" s="26" t="s">
        <v>49</v>
      </c>
      <c r="C33" s="26"/>
      <c r="D33" s="28">
        <v>40000</v>
      </c>
      <c r="E33" s="26" t="s">
        <v>50</v>
      </c>
      <c r="F33" s="26" t="s">
        <v>41</v>
      </c>
      <c r="G33" s="26">
        <v>0</v>
      </c>
    </row>
    <row r="34" spans="2:7" x14ac:dyDescent="0.2">
      <c r="B34" s="26" t="s">
        <v>51</v>
      </c>
      <c r="C34" s="26"/>
      <c r="D34" s="28">
        <v>14999.999999999993</v>
      </c>
      <c r="E34" s="26" t="s">
        <v>52</v>
      </c>
      <c r="F34" s="26" t="s">
        <v>46</v>
      </c>
      <c r="G34" s="26">
        <v>45000.000000000007</v>
      </c>
    </row>
    <row r="35" spans="2:7" x14ac:dyDescent="0.2">
      <c r="B35" s="26" t="s">
        <v>53</v>
      </c>
      <c r="C35" s="26"/>
      <c r="D35" s="28">
        <v>-84999.999999999942</v>
      </c>
      <c r="E35" s="26" t="s">
        <v>54</v>
      </c>
      <c r="F35" s="26" t="s">
        <v>46</v>
      </c>
      <c r="G35" s="26">
        <v>84999.999999999942</v>
      </c>
    </row>
    <row r="36" spans="2:7" x14ac:dyDescent="0.2">
      <c r="B36" s="26" t="s">
        <v>55</v>
      </c>
      <c r="C36" s="26"/>
      <c r="D36" s="28">
        <v>-3.637978807091713E-12</v>
      </c>
      <c r="E36" s="26" t="s">
        <v>56</v>
      </c>
      <c r="F36" s="26" t="s">
        <v>41</v>
      </c>
      <c r="G36" s="26">
        <v>0</v>
      </c>
    </row>
    <row r="37" spans="2:7" x14ac:dyDescent="0.2">
      <c r="B37" s="26" t="s">
        <v>57</v>
      </c>
      <c r="C37" s="26"/>
      <c r="D37" s="28">
        <v>-22727.272727272677</v>
      </c>
      <c r="E37" s="26" t="s">
        <v>58</v>
      </c>
      <c r="F37" s="26" t="s">
        <v>46</v>
      </c>
      <c r="G37" s="26">
        <v>22727.272727272677</v>
      </c>
    </row>
    <row r="38" spans="2:7" ht="13.5" thickBot="1" x14ac:dyDescent="0.25">
      <c r="B38" s="24" t="s">
        <v>59</v>
      </c>
      <c r="C38" s="24"/>
      <c r="D38" s="27">
        <v>-17272.727272727272</v>
      </c>
      <c r="E38" s="24" t="s">
        <v>60</v>
      </c>
      <c r="F38" s="24" t="s">
        <v>46</v>
      </c>
      <c r="G38" s="24">
        <v>17272.727272727272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workbookViewId="0"/>
  </sheetViews>
  <sheetFormatPr defaultRowHeight="12.75" x14ac:dyDescent="0.2"/>
  <cols>
    <col min="1" max="1" width="2.33203125" customWidth="1"/>
    <col min="2" max="2" width="6.33203125" bestFit="1" customWidth="1"/>
    <col min="3" max="3" width="14.1640625" bestFit="1" customWidth="1"/>
    <col min="4" max="4" width="13" bestFit="1" customWidth="1"/>
    <col min="5" max="5" width="9" bestFit="1" customWidth="1"/>
    <col min="6" max="6" width="10.83203125" bestFit="1" customWidth="1"/>
    <col min="7" max="8" width="12.1640625" bestFit="1" customWidth="1"/>
  </cols>
  <sheetData>
    <row r="1" spans="1:8" x14ac:dyDescent="0.2">
      <c r="A1" s="14" t="s">
        <v>61</v>
      </c>
    </row>
    <row r="2" spans="1:8" x14ac:dyDescent="0.2">
      <c r="A2" s="14" t="s">
        <v>10</v>
      </c>
    </row>
    <row r="3" spans="1:8" x14ac:dyDescent="0.2">
      <c r="A3" s="14" t="s">
        <v>11</v>
      </c>
    </row>
    <row r="6" spans="1:8" ht="13.5" thickBot="1" x14ac:dyDescent="0.25">
      <c r="A6" t="s">
        <v>25</v>
      </c>
    </row>
    <row r="7" spans="1:8" x14ac:dyDescent="0.2">
      <c r="B7" s="29"/>
      <c r="C7" s="29"/>
      <c r="D7" s="29" t="s">
        <v>62</v>
      </c>
      <c r="E7" s="29" t="s">
        <v>64</v>
      </c>
      <c r="F7" s="29" t="s">
        <v>66</v>
      </c>
      <c r="G7" s="29" t="s">
        <v>68</v>
      </c>
      <c r="H7" s="29" t="s">
        <v>68</v>
      </c>
    </row>
    <row r="8" spans="1:8" ht="13.5" thickBot="1" x14ac:dyDescent="0.25">
      <c r="B8" s="30" t="s">
        <v>21</v>
      </c>
      <c r="C8" s="30" t="s">
        <v>22</v>
      </c>
      <c r="D8" s="30" t="s">
        <v>63</v>
      </c>
      <c r="E8" s="30" t="s">
        <v>65</v>
      </c>
      <c r="F8" s="30" t="s">
        <v>67</v>
      </c>
      <c r="G8" s="30" t="s">
        <v>69</v>
      </c>
      <c r="H8" s="30" t="s">
        <v>70</v>
      </c>
    </row>
    <row r="9" spans="1:8" x14ac:dyDescent="0.2">
      <c r="B9" s="26" t="s">
        <v>33</v>
      </c>
      <c r="C9" s="26" t="s">
        <v>2</v>
      </c>
      <c r="D9" s="26">
        <v>37727.272727272728</v>
      </c>
      <c r="E9" s="26">
        <v>0</v>
      </c>
      <c r="F9" s="26">
        <v>4</v>
      </c>
      <c r="G9" s="26">
        <v>0</v>
      </c>
      <c r="H9" s="26">
        <v>2.2000000000000042</v>
      </c>
    </row>
    <row r="10" spans="1:8" x14ac:dyDescent="0.2">
      <c r="B10" s="26" t="s">
        <v>35</v>
      </c>
      <c r="C10" s="26" t="s">
        <v>36</v>
      </c>
      <c r="D10" s="26">
        <v>12272.727272727267</v>
      </c>
      <c r="E10" s="26">
        <v>0</v>
      </c>
      <c r="F10" s="26">
        <v>-3</v>
      </c>
      <c r="G10" s="26">
        <v>2.2000000000000033</v>
      </c>
      <c r="H10" s="26">
        <v>0</v>
      </c>
    </row>
    <row r="11" spans="1:8" x14ac:dyDescent="0.2">
      <c r="B11" s="26" t="s">
        <v>37</v>
      </c>
      <c r="C11" s="26" t="s">
        <v>2</v>
      </c>
      <c r="D11" s="26">
        <v>2272.7272727272721</v>
      </c>
      <c r="E11" s="26">
        <v>0</v>
      </c>
      <c r="F11" s="26">
        <v>6</v>
      </c>
      <c r="G11" s="26">
        <v>2.2000000000000042</v>
      </c>
      <c r="H11" s="26">
        <v>0</v>
      </c>
    </row>
    <row r="12" spans="1:8" ht="13.5" thickBot="1" x14ac:dyDescent="0.25">
      <c r="B12" s="24" t="s">
        <v>38</v>
      </c>
      <c r="C12" s="24" t="s">
        <v>2</v>
      </c>
      <c r="D12" s="24">
        <v>2727.272727272727</v>
      </c>
      <c r="E12" s="24">
        <v>0</v>
      </c>
      <c r="F12" s="24">
        <v>-1</v>
      </c>
      <c r="G12" s="24">
        <v>0</v>
      </c>
      <c r="H12" s="24">
        <v>1E+30</v>
      </c>
    </row>
    <row r="14" spans="1:8" ht="13.5" thickBot="1" x14ac:dyDescent="0.25">
      <c r="A14" t="s">
        <v>27</v>
      </c>
    </row>
    <row r="15" spans="1:8" x14ac:dyDescent="0.2">
      <c r="B15" s="29"/>
      <c r="C15" s="29"/>
      <c r="D15" s="29" t="s">
        <v>62</v>
      </c>
      <c r="E15" s="29" t="s">
        <v>71</v>
      </c>
      <c r="F15" s="29" t="s">
        <v>73</v>
      </c>
      <c r="G15" s="29" t="s">
        <v>68</v>
      </c>
      <c r="H15" s="29" t="s">
        <v>68</v>
      </c>
    </row>
    <row r="16" spans="1:8" ht="13.5" thickBot="1" x14ac:dyDescent="0.25">
      <c r="B16" s="30" t="s">
        <v>21</v>
      </c>
      <c r="C16" s="30" t="s">
        <v>22</v>
      </c>
      <c r="D16" s="30" t="s">
        <v>63</v>
      </c>
      <c r="E16" s="30" t="s">
        <v>72</v>
      </c>
      <c r="F16" s="30" t="s">
        <v>74</v>
      </c>
      <c r="G16" s="30" t="s">
        <v>69</v>
      </c>
      <c r="H16" s="30" t="s">
        <v>70</v>
      </c>
    </row>
    <row r="17" spans="2:8" x14ac:dyDescent="0.2">
      <c r="B17" s="26" t="s">
        <v>39</v>
      </c>
      <c r="C17" s="26"/>
      <c r="D17" s="26">
        <v>49999.999999999993</v>
      </c>
      <c r="E17" s="26">
        <v>-3.0000000000000031</v>
      </c>
      <c r="F17" s="26">
        <v>50000</v>
      </c>
      <c r="G17" s="26">
        <v>44999.999999999956</v>
      </c>
      <c r="H17" s="26">
        <v>2840.9090909090805</v>
      </c>
    </row>
    <row r="18" spans="2:8" x14ac:dyDescent="0.2">
      <c r="B18" s="26" t="s">
        <v>42</v>
      </c>
      <c r="C18" s="26"/>
      <c r="D18" s="26">
        <v>4999.9999999999991</v>
      </c>
      <c r="E18" s="26">
        <v>-1.0000000000000018</v>
      </c>
      <c r="F18" s="26">
        <v>5000</v>
      </c>
      <c r="G18" s="26">
        <v>15000</v>
      </c>
      <c r="H18" s="26">
        <v>4999.9999999999836</v>
      </c>
    </row>
    <row r="19" spans="2:8" x14ac:dyDescent="0.2">
      <c r="B19" s="26" t="s">
        <v>44</v>
      </c>
      <c r="C19" s="26" t="s">
        <v>4</v>
      </c>
      <c r="D19" s="26">
        <v>49999.999999999993</v>
      </c>
      <c r="E19" s="26">
        <v>0</v>
      </c>
      <c r="F19" s="26">
        <v>100000</v>
      </c>
      <c r="G19" s="26">
        <v>1E+30</v>
      </c>
      <c r="H19" s="26">
        <v>50000</v>
      </c>
    </row>
    <row r="20" spans="2:8" x14ac:dyDescent="0.2">
      <c r="B20" s="26" t="s">
        <v>47</v>
      </c>
      <c r="C20" s="26"/>
      <c r="D20" s="26">
        <v>4999.9999999999991</v>
      </c>
      <c r="E20" s="26">
        <v>0</v>
      </c>
      <c r="F20" s="26">
        <v>20000</v>
      </c>
      <c r="G20" s="26">
        <v>1E+30</v>
      </c>
      <c r="H20" s="26">
        <v>15000</v>
      </c>
    </row>
    <row r="21" spans="2:8" x14ac:dyDescent="0.2">
      <c r="B21" s="26" t="s">
        <v>49</v>
      </c>
      <c r="C21" s="26"/>
      <c r="D21" s="26">
        <v>40000</v>
      </c>
      <c r="E21" s="26">
        <v>7.0000000000000044</v>
      </c>
      <c r="F21" s="26">
        <v>40000</v>
      </c>
      <c r="G21" s="26">
        <v>2272.7272727272648</v>
      </c>
      <c r="H21" s="26">
        <v>37727.272727272721</v>
      </c>
    </row>
    <row r="22" spans="2:8" x14ac:dyDescent="0.2">
      <c r="B22" s="26" t="s">
        <v>51</v>
      </c>
      <c r="C22" s="26"/>
      <c r="D22" s="26">
        <v>14999.999999999993</v>
      </c>
      <c r="E22" s="26">
        <v>0</v>
      </c>
      <c r="F22" s="26">
        <v>60000</v>
      </c>
      <c r="G22" s="26">
        <v>1E+30</v>
      </c>
      <c r="H22" s="26">
        <v>45000.000000000007</v>
      </c>
    </row>
    <row r="23" spans="2:8" x14ac:dyDescent="0.2">
      <c r="B23" s="26" t="s">
        <v>53</v>
      </c>
      <c r="C23" s="26"/>
      <c r="D23" s="26">
        <v>-84999.999999999942</v>
      </c>
      <c r="E23" s="26">
        <v>0</v>
      </c>
      <c r="F23" s="26">
        <v>0</v>
      </c>
      <c r="G23" s="26">
        <v>1E+30</v>
      </c>
      <c r="H23" s="26">
        <v>84999.999999999927</v>
      </c>
    </row>
    <row r="24" spans="2:8" x14ac:dyDescent="0.2">
      <c r="B24" s="26" t="s">
        <v>55</v>
      </c>
      <c r="C24" s="26"/>
      <c r="D24" s="26">
        <v>-3.637978807091713E-12</v>
      </c>
      <c r="E24" s="26">
        <v>0</v>
      </c>
      <c r="F24" s="26">
        <v>0</v>
      </c>
      <c r="G24" s="26">
        <v>19000.000000000004</v>
      </c>
      <c r="H24" s="26">
        <v>24999.999999999902</v>
      </c>
    </row>
    <row r="25" spans="2:8" x14ac:dyDescent="0.2">
      <c r="B25" s="26" t="s">
        <v>57</v>
      </c>
      <c r="C25" s="26"/>
      <c r="D25" s="26">
        <v>-22727.272727272677</v>
      </c>
      <c r="E25" s="26">
        <v>0</v>
      </c>
      <c r="F25" s="26">
        <v>0</v>
      </c>
      <c r="G25" s="26">
        <v>1E+30</v>
      </c>
      <c r="H25" s="26">
        <v>22727.272727272655</v>
      </c>
    </row>
    <row r="26" spans="2:8" ht="13.5" thickBot="1" x14ac:dyDescent="0.25">
      <c r="B26" s="24" t="s">
        <v>59</v>
      </c>
      <c r="C26" s="24"/>
      <c r="D26" s="24">
        <v>-17272.727272727272</v>
      </c>
      <c r="E26" s="24">
        <v>0</v>
      </c>
      <c r="F26" s="24">
        <v>0</v>
      </c>
      <c r="G26" s="24">
        <v>1E+30</v>
      </c>
      <c r="H26" s="24">
        <v>17272.727272727272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workbookViewId="0"/>
  </sheetViews>
  <sheetFormatPr defaultRowHeight="12.75" x14ac:dyDescent="0.2"/>
  <cols>
    <col min="1" max="1" width="2.33203125" customWidth="1"/>
    <col min="2" max="2" width="5.5" bestFit="1" customWidth="1"/>
    <col min="3" max="3" width="14.1640625" bestFit="1" customWidth="1"/>
    <col min="4" max="4" width="12.1640625" bestFit="1" customWidth="1"/>
    <col min="5" max="5" width="2.33203125" customWidth="1"/>
    <col min="6" max="6" width="12.1640625" bestFit="1" customWidth="1"/>
    <col min="8" max="8" width="2.33203125" customWidth="1"/>
    <col min="9" max="9" width="12.1640625" bestFit="1" customWidth="1"/>
  </cols>
  <sheetData>
    <row r="1" spans="1:10" x14ac:dyDescent="0.2">
      <c r="A1" s="14" t="s">
        <v>75</v>
      </c>
    </row>
    <row r="2" spans="1:10" x14ac:dyDescent="0.2">
      <c r="A2" s="14" t="s">
        <v>10</v>
      </c>
    </row>
    <row r="3" spans="1:10" x14ac:dyDescent="0.2">
      <c r="A3" s="14" t="s">
        <v>76</v>
      </c>
    </row>
    <row r="5" spans="1:10" ht="13.5" thickBot="1" x14ac:dyDescent="0.25"/>
    <row r="6" spans="1:10" x14ac:dyDescent="0.2">
      <c r="B6" s="29"/>
      <c r="C6" s="29" t="s">
        <v>66</v>
      </c>
      <c r="D6" s="29"/>
    </row>
    <row r="7" spans="1:10" ht="13.5" thickBot="1" x14ac:dyDescent="0.25">
      <c r="B7" s="30" t="s">
        <v>21</v>
      </c>
      <c r="C7" s="30" t="s">
        <v>22</v>
      </c>
      <c r="D7" s="30" t="s">
        <v>63</v>
      </c>
    </row>
    <row r="8" spans="1:10" ht="13.5" thickBot="1" x14ac:dyDescent="0.25">
      <c r="B8" s="24" t="s">
        <v>32</v>
      </c>
      <c r="C8" s="24" t="s">
        <v>3</v>
      </c>
      <c r="D8" s="27">
        <v>125000.00000000003</v>
      </c>
    </row>
    <row r="10" spans="1:10" ht="13.5" thickBot="1" x14ac:dyDescent="0.25"/>
    <row r="11" spans="1:10" x14ac:dyDescent="0.2">
      <c r="B11" s="29"/>
      <c r="C11" s="29" t="s">
        <v>77</v>
      </c>
      <c r="D11" s="29"/>
      <c r="F11" s="29" t="s">
        <v>78</v>
      </c>
      <c r="G11" s="29" t="s">
        <v>66</v>
      </c>
      <c r="I11" s="29" t="s">
        <v>81</v>
      </c>
      <c r="J11" s="29" t="s">
        <v>66</v>
      </c>
    </row>
    <row r="12" spans="1:10" ht="13.5" thickBot="1" x14ac:dyDescent="0.25">
      <c r="B12" s="30" t="s">
        <v>21</v>
      </c>
      <c r="C12" s="30" t="s">
        <v>22</v>
      </c>
      <c r="D12" s="30" t="s">
        <v>63</v>
      </c>
      <c r="F12" s="30" t="s">
        <v>79</v>
      </c>
      <c r="G12" s="30" t="s">
        <v>80</v>
      </c>
      <c r="I12" s="30" t="s">
        <v>79</v>
      </c>
      <c r="J12" s="30" t="s">
        <v>80</v>
      </c>
    </row>
    <row r="13" spans="1:10" x14ac:dyDescent="0.2">
      <c r="B13" s="26" t="s">
        <v>33</v>
      </c>
      <c r="C13" s="26" t="s">
        <v>2</v>
      </c>
      <c r="D13" s="28">
        <v>37727.272727272728</v>
      </c>
      <c r="F13" s="28">
        <v>37727.272727272735</v>
      </c>
      <c r="G13" s="28">
        <v>125000.00000000006</v>
      </c>
      <c r="I13" s="28">
        <v>37727.272727272728</v>
      </c>
      <c r="J13" s="28">
        <v>125000.00000000003</v>
      </c>
    </row>
    <row r="14" spans="1:10" x14ac:dyDescent="0.2">
      <c r="B14" s="26" t="s">
        <v>35</v>
      </c>
      <c r="C14" s="26" t="s">
        <v>36</v>
      </c>
      <c r="D14" s="28">
        <v>12272.727272727267</v>
      </c>
      <c r="F14" s="28">
        <v>12272.727272727272</v>
      </c>
      <c r="G14" s="28">
        <v>125000</v>
      </c>
      <c r="I14" s="28">
        <v>57272.727272727272</v>
      </c>
      <c r="J14" s="28">
        <v>-10000.000000000007</v>
      </c>
    </row>
    <row r="15" spans="1:10" x14ac:dyDescent="0.2">
      <c r="B15" s="26" t="s">
        <v>37</v>
      </c>
      <c r="C15" s="26" t="s">
        <v>2</v>
      </c>
      <c r="D15" s="28">
        <v>2272.7272727272721</v>
      </c>
      <c r="F15" s="28">
        <v>2272.727272727273</v>
      </c>
      <c r="G15" s="28">
        <v>125000.00000000003</v>
      </c>
      <c r="I15" s="28">
        <v>2272.7272727272721</v>
      </c>
      <c r="J15" s="28">
        <v>125000.00000000003</v>
      </c>
    </row>
    <row r="16" spans="1:10" ht="13.5" thickBot="1" x14ac:dyDescent="0.25">
      <c r="B16" s="24" t="s">
        <v>38</v>
      </c>
      <c r="C16" s="24" t="s">
        <v>2</v>
      </c>
      <c r="D16" s="27">
        <v>2727.272727272727</v>
      </c>
      <c r="F16" s="27">
        <v>2727.2727272727279</v>
      </c>
      <c r="G16" s="27">
        <v>125000.00000000003</v>
      </c>
      <c r="I16" s="27">
        <v>17727.272727272728</v>
      </c>
      <c r="J16" s="27">
        <v>110000.00000000003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AztecSolver</vt:lpstr>
      <vt:lpstr>AztecMatrix</vt:lpstr>
      <vt:lpstr>Answer</vt:lpstr>
      <vt:lpstr>Sensit</vt:lpstr>
      <vt:lpstr>Limits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MCasquilho</dc:creator>
  <cp:lastModifiedBy>MCasquilho</cp:lastModifiedBy>
  <cp:lastPrinted>2018-03-02T02:34:21Z</cp:lastPrinted>
  <dcterms:created xsi:type="dcterms:W3CDTF">2018-02-10T01:43:36Z</dcterms:created>
  <dcterms:modified xsi:type="dcterms:W3CDTF">2018-03-02T02:37:03Z</dcterms:modified>
</cp:coreProperties>
</file>