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120" yWindow="90" windowWidth="11655" windowHeight="7050"/>
  </bookViews>
  <sheets>
    <sheet name="stepst" sheetId="1" r:id="rId1"/>
    <sheet name="stepstNW" sheetId="3" r:id="rId2"/>
    <sheet name="solver" sheetId="2" r:id="rId3"/>
    <sheet name="grid" sheetId="4" r:id="rId4"/>
  </sheets>
  <definedNames>
    <definedName name="solver_adj" localSheetId="2" hidden="1">solver!$A$10:$E$12</definedName>
    <definedName name="solver_cvg" localSheetId="2" hidden="1">0.00000000001</definedName>
    <definedName name="solver_drv" localSheetId="2" hidden="1">1</definedName>
    <definedName name="solver_eng" localSheetId="2" hidden="1">2</definedName>
    <definedName name="solver_est" localSheetId="2" hidden="1">1</definedName>
    <definedName name="solver_itr" localSheetId="2" hidden="1">100</definedName>
    <definedName name="solver_lhs1" localSheetId="2" hidden="1">solver!$F$10:$F$12</definedName>
    <definedName name="solver_lhs2" localSheetId="2" hidden="1">solver!$A$13:$D$13</definedName>
    <definedName name="solver_lin" localSheetId="2" hidden="1">1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2</definedName>
    <definedName name="solver_nwt" localSheetId="2" hidden="1">1</definedName>
    <definedName name="solver_opt" localSheetId="2" hidden="1">solver!$I$10</definedName>
    <definedName name="solver_pre" localSheetId="2" hidden="1">0.00000000001</definedName>
    <definedName name="solver_rbv" localSheetId="2" hidden="1">1</definedName>
    <definedName name="solver_rel1" localSheetId="2" hidden="1">2</definedName>
    <definedName name="solver_rel2" localSheetId="2" hidden="1">2</definedName>
    <definedName name="solver_rhs1" localSheetId="2" hidden="1">solver!$F$4:$F$6</definedName>
    <definedName name="solver_rhs2" localSheetId="2" hidden="1">solver!$A$7:$D$7</definedName>
    <definedName name="solver_rlx" localSheetId="2" hidden="1">1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100</definedName>
    <definedName name="solver_tol" localSheetId="2" hidden="1">0.00000000005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62913"/>
</workbook>
</file>

<file path=xl/calcChain.xml><?xml version="1.0" encoding="utf-8"?>
<calcChain xmlns="http://schemas.openxmlformats.org/spreadsheetml/2006/main">
  <c r="L6" i="4" l="1"/>
  <c r="J20" i="3"/>
  <c r="H20" i="3"/>
  <c r="K19" i="3"/>
  <c r="Q19" i="3" s="1"/>
  <c r="I19" i="3"/>
  <c r="O19" i="3" s="1"/>
  <c r="I18" i="3"/>
  <c r="H18" i="3"/>
  <c r="I15" i="3"/>
  <c r="O15" i="3" s="1"/>
  <c r="H15" i="3"/>
  <c r="G15" i="3"/>
  <c r="M15" i="3" s="1"/>
  <c r="J14" i="3"/>
  <c r="K15" i="3"/>
  <c r="Q15" i="3" s="1"/>
  <c r="J15" i="3"/>
  <c r="P15" i="3" s="1"/>
  <c r="K14" i="3"/>
  <c r="I14" i="3"/>
  <c r="O14" i="3" s="1"/>
  <c r="I13" i="3"/>
  <c r="O13" i="3" s="1"/>
  <c r="H13" i="3"/>
  <c r="K9" i="3"/>
  <c r="J8" i="3"/>
  <c r="H10" i="3"/>
  <c r="N10" i="3" s="1"/>
  <c r="G10" i="3"/>
  <c r="M10" i="3" s="1"/>
  <c r="G9" i="3"/>
  <c r="K10" i="3"/>
  <c r="J10" i="3"/>
  <c r="P10" i="3" s="1"/>
  <c r="J9" i="3"/>
  <c r="P9" i="3" s="1"/>
  <c r="I9" i="3"/>
  <c r="I8" i="3"/>
  <c r="H8" i="3"/>
  <c r="N8" i="3" s="1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K25" i="3"/>
  <c r="Q25" i="3" s="1"/>
  <c r="J25" i="3"/>
  <c r="P25" i="3" s="1"/>
  <c r="I25" i="3"/>
  <c r="O25" i="3" s="1"/>
  <c r="H25" i="3"/>
  <c r="N25" i="3" s="1"/>
  <c r="G25" i="3"/>
  <c r="M25" i="3"/>
  <c r="K24" i="3"/>
  <c r="Q24" i="3" s="1"/>
  <c r="J24" i="3"/>
  <c r="P24" i="3" s="1"/>
  <c r="I24" i="3"/>
  <c r="O24" i="3" s="1"/>
  <c r="H24" i="3"/>
  <c r="N24" i="3"/>
  <c r="G24" i="3"/>
  <c r="M24" i="3" s="1"/>
  <c r="K23" i="3"/>
  <c r="Q23" i="3" s="1"/>
  <c r="J23" i="3"/>
  <c r="P23" i="3" s="1"/>
  <c r="I23" i="3"/>
  <c r="O23" i="3" s="1"/>
  <c r="H23" i="3"/>
  <c r="N23" i="3" s="1"/>
  <c r="G23" i="3"/>
  <c r="M23" i="3" s="1"/>
  <c r="F23" i="3"/>
  <c r="Q26" i="3" s="1"/>
  <c r="K20" i="3"/>
  <c r="Q20" i="3" s="1"/>
  <c r="P20" i="3"/>
  <c r="I20" i="3"/>
  <c r="O20" i="3" s="1"/>
  <c r="N20" i="3"/>
  <c r="G20" i="3"/>
  <c r="M20" i="3"/>
  <c r="J19" i="3"/>
  <c r="P19" i="3" s="1"/>
  <c r="H19" i="3"/>
  <c r="N19" i="3" s="1"/>
  <c r="G19" i="3"/>
  <c r="M19" i="3" s="1"/>
  <c r="K18" i="3"/>
  <c r="Q18" i="3" s="1"/>
  <c r="J18" i="3"/>
  <c r="P18" i="3" s="1"/>
  <c r="O18" i="3"/>
  <c r="N18" i="3"/>
  <c r="G18" i="3"/>
  <c r="M18" i="3" s="1"/>
  <c r="F18" i="3"/>
  <c r="N15" i="3"/>
  <c r="Q14" i="3"/>
  <c r="P14" i="3"/>
  <c r="H14" i="3"/>
  <c r="N14" i="3" s="1"/>
  <c r="G14" i="3"/>
  <c r="M14" i="3" s="1"/>
  <c r="K13" i="3"/>
  <c r="Q13" i="3" s="1"/>
  <c r="J13" i="3"/>
  <c r="P13" i="3" s="1"/>
  <c r="N13" i="3"/>
  <c r="G13" i="3"/>
  <c r="M13" i="3" s="1"/>
  <c r="F13" i="3"/>
  <c r="Q10" i="3"/>
  <c r="I10" i="3"/>
  <c r="O10" i="3" s="1"/>
  <c r="Q9" i="3"/>
  <c r="O9" i="3"/>
  <c r="H9" i="3"/>
  <c r="N9" i="3" s="1"/>
  <c r="M9" i="3"/>
  <c r="K8" i="3"/>
  <c r="Q8" i="3" s="1"/>
  <c r="P8" i="3"/>
  <c r="O8" i="3"/>
  <c r="G8" i="3"/>
  <c r="M8" i="3"/>
  <c r="F8" i="3"/>
  <c r="L6" i="3"/>
  <c r="M12" i="2"/>
  <c r="M9" i="2"/>
  <c r="D13" i="2"/>
  <c r="C13" i="2"/>
  <c r="B13" i="2"/>
  <c r="A13" i="2"/>
  <c r="M11" i="2" s="1" a="1"/>
  <c r="F12" i="2"/>
  <c r="F11" i="2"/>
  <c r="F10" i="2"/>
  <c r="M10" i="2" s="1" a="1"/>
  <c r="M10" i="2" s="1"/>
  <c r="F7" i="2"/>
  <c r="I10" i="2"/>
  <c r="M8" i="2" s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F30" i="1" s="1"/>
  <c r="F23" i="1"/>
  <c r="Q26" i="1" s="1"/>
  <c r="K25" i="1"/>
  <c r="I25" i="1"/>
  <c r="O25" i="1" s="1"/>
  <c r="H25" i="1"/>
  <c r="H24" i="1"/>
  <c r="N24" i="1" s="1"/>
  <c r="G24" i="1"/>
  <c r="J24" i="1"/>
  <c r="K23" i="1"/>
  <c r="J23" i="1"/>
  <c r="Q25" i="1"/>
  <c r="J25" i="1"/>
  <c r="P25" i="1" s="1"/>
  <c r="N25" i="1"/>
  <c r="G25" i="1"/>
  <c r="M25" i="1" s="1"/>
  <c r="K24" i="1"/>
  <c r="Q24" i="1"/>
  <c r="P24" i="1"/>
  <c r="I24" i="1"/>
  <c r="O24" i="1" s="1"/>
  <c r="M24" i="1"/>
  <c r="Q23" i="1"/>
  <c r="P23" i="1"/>
  <c r="I23" i="1"/>
  <c r="O23" i="1"/>
  <c r="H23" i="1"/>
  <c r="N23" i="1" s="1"/>
  <c r="G23" i="1"/>
  <c r="M23" i="1" s="1"/>
  <c r="F18" i="1"/>
  <c r="G20" i="1"/>
  <c r="M20" i="1" s="1"/>
  <c r="K20" i="1"/>
  <c r="Q20" i="1" s="1"/>
  <c r="J20" i="1"/>
  <c r="P20" i="1" s="1"/>
  <c r="I20" i="1"/>
  <c r="O20" i="1" s="1"/>
  <c r="H20" i="1"/>
  <c r="N20" i="1"/>
  <c r="K19" i="1"/>
  <c r="Q19" i="1" s="1"/>
  <c r="J19" i="1"/>
  <c r="P19" i="1"/>
  <c r="I19" i="1"/>
  <c r="O19" i="1" s="1"/>
  <c r="H19" i="1"/>
  <c r="N19" i="1" s="1"/>
  <c r="G19" i="1"/>
  <c r="M19" i="1" s="1"/>
  <c r="K18" i="1"/>
  <c r="Q18" i="1" s="1"/>
  <c r="J18" i="1"/>
  <c r="P18" i="1" s="1"/>
  <c r="I18" i="1"/>
  <c r="O18" i="1"/>
  <c r="H18" i="1"/>
  <c r="N18" i="1" s="1"/>
  <c r="G18" i="1"/>
  <c r="M18" i="1"/>
  <c r="F13" i="1"/>
  <c r="H13" i="1"/>
  <c r="N13" i="1" s="1"/>
  <c r="K15" i="1"/>
  <c r="Q15" i="1" s="1"/>
  <c r="J15" i="1"/>
  <c r="P15" i="1" s="1"/>
  <c r="I15" i="1"/>
  <c r="O15" i="1" s="1"/>
  <c r="H15" i="1"/>
  <c r="N15" i="1" s="1"/>
  <c r="G15" i="1"/>
  <c r="M15" i="1" s="1"/>
  <c r="K14" i="1"/>
  <c r="Q14" i="1"/>
  <c r="J14" i="1"/>
  <c r="P14" i="1" s="1"/>
  <c r="I14" i="1"/>
  <c r="O14" i="1"/>
  <c r="H14" i="1"/>
  <c r="N14" i="1" s="1"/>
  <c r="G14" i="1"/>
  <c r="M14" i="1" s="1"/>
  <c r="K13" i="1"/>
  <c r="Q13" i="1" s="1"/>
  <c r="J13" i="1"/>
  <c r="P13" i="1" s="1"/>
  <c r="I13" i="1"/>
  <c r="O13" i="1" s="1"/>
  <c r="G13" i="1"/>
  <c r="M13" i="1"/>
  <c r="F8" i="1"/>
  <c r="I9" i="1"/>
  <c r="O9" i="1"/>
  <c r="Q11" i="1"/>
  <c r="L6" i="1"/>
  <c r="K10" i="1"/>
  <c r="I10" i="1"/>
  <c r="G10" i="1"/>
  <c r="M10" i="1" s="1"/>
  <c r="H9" i="1"/>
  <c r="K8" i="1"/>
  <c r="J8" i="1"/>
  <c r="H8" i="1"/>
  <c r="N8" i="1" s="1"/>
  <c r="Q10" i="1"/>
  <c r="J10" i="1"/>
  <c r="P10" i="1"/>
  <c r="O10" i="1"/>
  <c r="H10" i="1"/>
  <c r="N10" i="1" s="1"/>
  <c r="K9" i="1"/>
  <c r="Q9" i="1" s="1"/>
  <c r="J9" i="1"/>
  <c r="P9" i="1"/>
  <c r="N9" i="1"/>
  <c r="G9" i="1"/>
  <c r="M9" i="1" s="1"/>
  <c r="Q8" i="1"/>
  <c r="P8" i="1"/>
  <c r="I8" i="1"/>
  <c r="O8" i="1" s="1"/>
  <c r="G8" i="1"/>
  <c r="M8" i="1" s="1"/>
  <c r="Q11" i="3" l="1"/>
  <c r="Q21" i="3"/>
  <c r="F30" i="3"/>
  <c r="Q16" i="3"/>
  <c r="Q16" i="1"/>
  <c r="Q21" i="1"/>
  <c r="M11" i="2"/>
</calcChain>
</file>

<file path=xl/sharedStrings.xml><?xml version="1.0" encoding="utf-8"?>
<sst xmlns="http://schemas.openxmlformats.org/spreadsheetml/2006/main" count="270" uniqueCount="51">
  <si>
    <t>Transportation problem: stepping-stone</t>
  </si>
  <si>
    <t>Feb2009</t>
  </si>
  <si>
    <r>
      <t>C</t>
    </r>
    <r>
      <rPr>
        <sz val="10"/>
        <rFont val="Times New Roman"/>
        <family val="1"/>
      </rPr>
      <t xml:space="preserve"> =</t>
    </r>
  </si>
  <si>
    <t>X</t>
  </si>
  <si>
    <t>C'</t>
  </si>
  <si>
    <r>
      <t>C</t>
    </r>
    <r>
      <rPr>
        <sz val="10"/>
        <rFont val="Times New Roman"/>
        <family val="1"/>
      </rPr>
      <t xml:space="preserve"> - </t>
    </r>
    <r>
      <rPr>
        <i/>
        <sz val="10"/>
        <rFont val="Times New Roman"/>
        <family val="1"/>
      </rPr>
      <t>C'</t>
    </r>
  </si>
  <si>
    <r>
      <t>u</t>
    </r>
    <r>
      <rPr>
        <i/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>:</t>
    </r>
  </si>
  <si>
    <r>
      <t>v</t>
    </r>
    <r>
      <rPr>
        <i/>
        <vertAlign val="subscript"/>
        <sz val="10"/>
        <rFont val="Times New Roman"/>
        <family val="1"/>
      </rPr>
      <t>j</t>
    </r>
    <r>
      <rPr>
        <sz val="10"/>
        <rFont val="Times New Roman"/>
        <family val="1"/>
      </rPr>
      <t>:</t>
    </r>
  </si>
  <si>
    <t>C':</t>
  </si>
  <si>
    <r>
      <t>a)</t>
    </r>
    <r>
      <rPr>
        <sz val="10"/>
        <rFont val="Arial Narrow"/>
        <family val="2"/>
      </rPr>
      <t xml:space="preserve"> For </t>
    </r>
    <r>
      <rPr>
        <b/>
        <i/>
        <sz val="10"/>
        <rFont val="Arial Narrow"/>
        <family val="2"/>
      </rPr>
      <t>occupied</t>
    </r>
    <r>
      <rPr>
        <sz val="10"/>
        <rFont val="Arial Narrow"/>
        <family val="2"/>
      </rPr>
      <t xml:space="preserve"> cell in X, copy from </t>
    </r>
    <r>
      <rPr>
        <i/>
        <sz val="10"/>
        <rFont val="Arial Narrow"/>
        <family val="2"/>
      </rPr>
      <t>C</t>
    </r>
  </si>
  <si>
    <r>
      <t>b)</t>
    </r>
    <r>
      <rPr>
        <sz val="10"/>
        <rFont val="Arial Narrow"/>
        <family val="2"/>
      </rPr>
      <t xml:space="preserve"> Insert any (one only !) </t>
    </r>
    <r>
      <rPr>
        <i/>
        <sz val="10"/>
        <rFont val="Arial Narrow"/>
        <family val="2"/>
      </rPr>
      <t>u</t>
    </r>
    <r>
      <rPr>
        <sz val="10"/>
        <rFont val="Arial Narrow"/>
        <family val="2"/>
      </rPr>
      <t xml:space="preserve"> or </t>
    </r>
    <r>
      <rPr>
        <i/>
        <sz val="10"/>
        <rFont val="Arial Narrow"/>
        <family val="2"/>
      </rPr>
      <t>v</t>
    </r>
    <r>
      <rPr>
        <sz val="10"/>
        <rFont val="Arial Narrow"/>
        <family val="2"/>
      </rPr>
      <t xml:space="preserve">, such that </t>
    </r>
    <r>
      <rPr>
        <b/>
        <i/>
        <sz val="10"/>
        <rFont val="Arial Narrow"/>
        <family val="2"/>
      </rPr>
      <t>c'</t>
    </r>
    <r>
      <rPr>
        <b/>
        <sz val="10"/>
        <rFont val="Arial Narrow"/>
        <family val="2"/>
      </rPr>
      <t xml:space="preserve"> = </t>
    </r>
    <r>
      <rPr>
        <b/>
        <i/>
        <sz val="10"/>
        <rFont val="Arial Narrow"/>
        <family val="2"/>
      </rPr>
      <t>u</t>
    </r>
    <r>
      <rPr>
        <b/>
        <sz val="10"/>
        <rFont val="Arial Narrow"/>
        <family val="2"/>
      </rPr>
      <t xml:space="preserve"> + </t>
    </r>
    <r>
      <rPr>
        <b/>
        <i/>
        <sz val="10"/>
        <rFont val="Arial Narrow"/>
        <family val="2"/>
      </rPr>
      <t>v</t>
    </r>
  </si>
  <si>
    <r>
      <t>c)</t>
    </r>
    <r>
      <rPr>
        <sz val="10"/>
        <rFont val="Arial Narrow"/>
        <family val="2"/>
      </rPr>
      <t xml:space="preserve"> Calculate the </t>
    </r>
    <r>
      <rPr>
        <b/>
        <i/>
        <sz val="10"/>
        <rFont val="Arial Narrow"/>
        <family val="2"/>
      </rPr>
      <t>empty</t>
    </r>
    <r>
      <rPr>
        <sz val="10"/>
        <rFont val="Arial Narrow"/>
        <family val="2"/>
      </rPr>
      <t xml:space="preserve"> cells</t>
    </r>
  </si>
  <si>
    <t>Criterion:</t>
  </si>
  <si>
    <r>
      <t xml:space="preserve">When </t>
    </r>
    <r>
      <rPr>
        <i/>
        <sz val="10"/>
        <rFont val="Arial Narrow"/>
        <family val="2"/>
      </rPr>
      <t>C</t>
    </r>
    <r>
      <rPr>
        <sz val="10"/>
        <rFont val="Arial Narrow"/>
        <family val="2"/>
      </rPr>
      <t xml:space="preserve"> - </t>
    </r>
    <r>
      <rPr>
        <i/>
        <sz val="10"/>
        <rFont val="Arial Narrow"/>
        <family val="2"/>
      </rPr>
      <t>C'</t>
    </r>
    <r>
      <rPr>
        <sz val="10"/>
        <rFont val="Arial Narrow"/>
        <family val="2"/>
      </rPr>
      <t xml:space="preserve"> is "all" &gt;= 0: OPTimum found (minimum)</t>
    </r>
  </si>
  <si>
    <t>+</t>
  </si>
  <si>
    <r>
      <t>z</t>
    </r>
    <r>
      <rPr>
        <sz val="10"/>
        <rFont val="Times New Roman"/>
        <family val="1"/>
      </rPr>
      <t xml:space="preserve"> =</t>
    </r>
  </si>
  <si>
    <r>
      <t xml:space="preserve">Next </t>
    </r>
    <r>
      <rPr>
        <i/>
        <sz val="10"/>
        <rFont val="Arial Narrow"/>
        <family val="2"/>
      </rPr>
      <t>z</t>
    </r>
    <r>
      <rPr>
        <sz val="10"/>
        <rFont val="Arial Narrow"/>
        <family val="2"/>
      </rPr>
      <t xml:space="preserve"> = </t>
    </r>
    <r>
      <rPr>
        <i/>
        <sz val="10"/>
        <rFont val="Arial Narrow"/>
        <family val="2"/>
      </rPr>
      <t>z</t>
    </r>
    <r>
      <rPr>
        <vertAlign val="subscript"/>
        <sz val="10"/>
        <rFont val="Arial Narrow"/>
        <family val="2"/>
      </rPr>
      <t>0</t>
    </r>
    <r>
      <rPr>
        <sz val="10"/>
        <rFont val="Arial Narrow"/>
        <family val="2"/>
      </rPr>
      <t xml:space="preserve"> + </t>
    </r>
    <r>
      <rPr>
        <i/>
        <sz val="10"/>
        <rFont val="Symbol"/>
        <family val="1"/>
        <charset val="2"/>
      </rPr>
      <t>q</t>
    </r>
    <r>
      <rPr>
        <sz val="10"/>
        <rFont val="Arial Narrow"/>
        <family val="2"/>
      </rPr>
      <t xml:space="preserve"> </t>
    </r>
    <r>
      <rPr>
        <i/>
        <sz val="10"/>
        <rFont val="Symbol"/>
        <family val="1"/>
        <charset val="2"/>
      </rPr>
      <t>d</t>
    </r>
    <r>
      <rPr>
        <sz val="10"/>
        <rFont val="Arial Narrow"/>
        <family val="2"/>
      </rPr>
      <t xml:space="preserve"> =</t>
    </r>
  </si>
  <si>
    <r>
      <t>q</t>
    </r>
    <r>
      <rPr>
        <sz val="10"/>
        <rFont val="Times New Roman"/>
        <family val="1"/>
      </rPr>
      <t xml:space="preserve"> =</t>
    </r>
  </si>
  <si>
    <r>
      <t>(</t>
    </r>
    <r>
      <rPr>
        <i/>
        <sz val="10"/>
        <rFont val="Symbol"/>
        <family val="1"/>
        <charset val="2"/>
      </rPr>
      <t>d</t>
    </r>
    <r>
      <rPr>
        <i/>
        <sz val="10"/>
        <rFont val="Times New Roman"/>
        <family val="1"/>
      </rPr>
      <t>)</t>
    </r>
  </si>
  <si>
    <t>OPT</t>
  </si>
  <si>
    <t>(same)</t>
  </si>
  <si>
    <t>The 2.nd solution sends us to the 1.st</t>
  </si>
  <si>
    <t>(LP) When there are more than one "basic" solution, there</t>
  </si>
  <si>
    <r>
      <t>a</t>
    </r>
    <r>
      <rPr>
        <sz val="10"/>
        <rFont val="Times New Roman"/>
        <family val="1"/>
      </rPr>
      <t xml:space="preserve"> = </t>
    </r>
  </si>
  <si>
    <t>Example:</t>
  </si>
  <si>
    <r>
      <t>X</t>
    </r>
    <r>
      <rPr>
        <sz val="10"/>
        <rFont val="Times New Roman"/>
        <family val="1"/>
      </rPr>
      <t xml:space="preserve"> = </t>
    </r>
    <r>
      <rPr>
        <i/>
        <sz val="10"/>
        <rFont val="Symbol"/>
        <family val="1"/>
        <charset val="2"/>
      </rPr>
      <t>a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+ (1 - </t>
    </r>
    <r>
      <rPr>
        <i/>
        <sz val="10"/>
        <rFont val="Symbol"/>
        <family val="1"/>
        <charset val="2"/>
      </rPr>
      <t>a</t>
    </r>
    <r>
      <rPr>
        <sz val="10"/>
        <rFont val="Times New Roman"/>
        <family val="1"/>
      </rPr>
      <t xml:space="preserve">)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2</t>
    </r>
  </si>
  <si>
    <r>
      <t xml:space="preserve">are infinite other, "non-basic" solutions. These are </t>
    </r>
    <r>
      <rPr>
        <b/>
        <i/>
        <sz val="10"/>
        <rFont val="Arial Narrow"/>
        <family val="2"/>
      </rPr>
      <t>convex linear combinations</t>
    </r>
    <r>
      <rPr>
        <b/>
        <sz val="10"/>
        <rFont val="Arial Narrow"/>
        <family val="2"/>
      </rPr>
      <t xml:space="preserve"> of the basic solutions.</t>
    </r>
  </si>
  <si>
    <t>In general:</t>
  </si>
  <si>
    <t>Sums</t>
  </si>
  <si>
    <t>(redundant)</t>
  </si>
  <si>
    <t>Solver model</t>
  </si>
  <si>
    <t>NORTHWEST</t>
  </si>
  <si>
    <t>VOGEL</t>
  </si>
  <si>
    <t>*</t>
  </si>
  <si>
    <r>
      <rPr>
        <b/>
        <sz val="10"/>
        <rFont val="Times New Roman"/>
        <family val="1"/>
      </rPr>
      <t>C</t>
    </r>
    <r>
      <rPr>
        <sz val="10"/>
        <rFont val="Times New Roman"/>
        <family val="1"/>
      </rPr>
      <t xml:space="preserve"> =</t>
    </r>
  </si>
  <si>
    <r>
      <rPr>
        <b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=</t>
    </r>
  </si>
  <si>
    <t>min</t>
  </si>
  <si>
    <t>4x11 +1x12 +2x13 +6x14 +9x15</t>
  </si>
  <si>
    <t xml:space="preserve"> +6x21 +4x22 +3x23 +5x24 +7x25</t>
  </si>
  <si>
    <t xml:space="preserve"> +5x31 +2x32 +6x33 +4x34 +8x35</t>
  </si>
  <si>
    <t>subject to</t>
  </si>
  <si>
    <t>x11 +x12 +x13 +x14 +x15 =100</t>
  </si>
  <si>
    <t>x21 +x22 +x23 +x24 +x25 =120</t>
  </si>
  <si>
    <t>x31 +x32 +x33 +x34 +x35 =120</t>
  </si>
  <si>
    <t>x11 +x21 +x31 =40</t>
  </si>
  <si>
    <t>x12 +x22 +x32 =50</t>
  </si>
  <si>
    <t>x13 +x23 +x33 =70</t>
  </si>
  <si>
    <t>x14 +x24 +x34 =90</t>
  </si>
  <si>
    <t>end</t>
  </si>
  <si>
    <t>Lindo happens to give the other solution. Try in Lindo 2.001 x32</t>
  </si>
  <si>
    <t>Transportation problem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</si>
</sst>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/dd"/>
  </numFmts>
  <fonts count="16">
    <font>
      <sz val="10"/>
      <name val="Arial Narrow"/>
    </font>
    <font>
      <sz val="8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name val="Arial Narrow"/>
      <family val="2"/>
    </font>
    <font>
      <i/>
      <vertAlign val="subscript"/>
      <sz val="10"/>
      <name val="Times New Roman"/>
      <family val="1"/>
    </font>
    <font>
      <vertAlign val="subscript"/>
      <sz val="10"/>
      <name val="Times New Roman"/>
      <family val="1"/>
    </font>
    <font>
      <b/>
      <i/>
      <sz val="10"/>
      <name val="Arial Narrow"/>
      <family val="2"/>
    </font>
    <font>
      <sz val="10"/>
      <name val="Arial Narrow"/>
      <family val="2"/>
    </font>
    <font>
      <vertAlign val="subscript"/>
      <sz val="10"/>
      <name val="Arial Narrow"/>
      <family val="2"/>
    </font>
    <font>
      <i/>
      <sz val="10"/>
      <name val="Symbol"/>
      <family val="1"/>
      <charset val="2"/>
    </font>
    <font>
      <sz val="10"/>
      <color theme="0"/>
      <name val="Arial Narrow"/>
      <family val="2"/>
    </font>
    <font>
      <sz val="9"/>
      <name val="Arial Narrow"/>
      <family val="2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0" xfId="0" applyFont="1"/>
    <xf numFmtId="0" fontId="3" fillId="0" borderId="0" xfId="0" quotePrefix="1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0" fillId="3" borderId="0" xfId="0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6" xfId="0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5" fillId="0" borderId="0" xfId="0" applyFont="1" applyAlignment="1">
      <alignment horizontal="right"/>
    </xf>
    <xf numFmtId="0" fontId="0" fillId="5" borderId="0" xfId="0" applyFill="1"/>
    <xf numFmtId="0" fontId="6" fillId="0" borderId="0" xfId="0" applyFont="1" applyAlignment="1">
      <alignment horizontal="right"/>
    </xf>
    <xf numFmtId="0" fontId="0" fillId="2" borderId="0" xfId="0" applyFill="1"/>
    <xf numFmtId="0" fontId="0" fillId="3" borderId="5" xfId="0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4" xfId="0" applyBorder="1"/>
    <xf numFmtId="0" fontId="13" fillId="6" borderId="0" xfId="0" applyFont="1" applyFill="1" applyAlignment="1">
      <alignment horizontal="center"/>
    </xf>
    <xf numFmtId="0" fontId="14" fillId="0" borderId="0" xfId="0" quotePrefix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7" borderId="0" xfId="0" applyFont="1" applyFill="1"/>
    <xf numFmtId="0" fontId="0" fillId="9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29</xdr:row>
          <xdr:rowOff>57150</xdr:rowOff>
        </xdr:from>
        <xdr:to>
          <xdr:col>17</xdr:col>
          <xdr:colOff>0</xdr:colOff>
          <xdr:row>30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29</xdr:row>
          <xdr:rowOff>57150</xdr:rowOff>
        </xdr:from>
        <xdr:to>
          <xdr:col>16</xdr:col>
          <xdr:colOff>104775</xdr:colOff>
          <xdr:row>30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/>
  </sheetViews>
  <sheetFormatPr defaultColWidth="6.83203125" defaultRowHeight="12.75"/>
  <sheetData>
    <row r="1" spans="1:19" ht="13.5">
      <c r="A1" s="79">
        <v>2018</v>
      </c>
      <c r="B1" s="80">
        <v>43174</v>
      </c>
      <c r="C1" s="22" t="s">
        <v>0</v>
      </c>
      <c r="L1" s="27" t="s">
        <v>8</v>
      </c>
      <c r="M1" s="27" t="s">
        <v>9</v>
      </c>
      <c r="S1" s="76" t="s">
        <v>33</v>
      </c>
    </row>
    <row r="2" spans="1:19" ht="14.25" thickBot="1">
      <c r="A2" s="78" t="s">
        <v>1</v>
      </c>
      <c r="M2" s="27" t="s">
        <v>10</v>
      </c>
    </row>
    <row r="3" spans="1:19">
      <c r="F3" s="25" t="s">
        <v>2</v>
      </c>
      <c r="G3" s="3">
        <v>4</v>
      </c>
      <c r="H3" s="4">
        <v>1</v>
      </c>
      <c r="I3" s="4">
        <v>2</v>
      </c>
      <c r="J3" s="4">
        <v>6</v>
      </c>
      <c r="K3" s="5">
        <v>9</v>
      </c>
      <c r="L3" s="17">
        <v>100</v>
      </c>
      <c r="M3" s="27" t="s">
        <v>11</v>
      </c>
      <c r="S3" s="76" t="s">
        <v>33</v>
      </c>
    </row>
    <row r="4" spans="1:19">
      <c r="G4" s="6">
        <v>6</v>
      </c>
      <c r="H4" s="7">
        <v>4</v>
      </c>
      <c r="I4" s="7">
        <v>3</v>
      </c>
      <c r="J4" s="7">
        <v>5</v>
      </c>
      <c r="K4" s="8">
        <v>7</v>
      </c>
      <c r="L4" s="17">
        <v>120</v>
      </c>
      <c r="M4" s="27" t="s">
        <v>12</v>
      </c>
      <c r="S4" s="76" t="s">
        <v>33</v>
      </c>
    </row>
    <row r="5" spans="1:19" ht="13.5" thickBot="1">
      <c r="C5" s="25"/>
      <c r="G5" s="9">
        <v>5</v>
      </c>
      <c r="H5" s="10">
        <v>2</v>
      </c>
      <c r="I5" s="10">
        <v>6</v>
      </c>
      <c r="J5" s="10">
        <v>4</v>
      </c>
      <c r="K5" s="11">
        <v>8</v>
      </c>
      <c r="L5" s="17">
        <v>120</v>
      </c>
      <c r="M5" s="28" t="s">
        <v>13</v>
      </c>
      <c r="S5" s="76"/>
    </row>
    <row r="6" spans="1:19">
      <c r="C6" s="25"/>
      <c r="G6" s="7">
        <v>40</v>
      </c>
      <c r="H6" s="7">
        <v>50</v>
      </c>
      <c r="I6" s="7">
        <v>70</v>
      </c>
      <c r="J6" s="7">
        <v>90</v>
      </c>
      <c r="K6" s="7">
        <v>90</v>
      </c>
      <c r="L6" s="31">
        <f>SUM(G6:K6)</f>
        <v>340</v>
      </c>
      <c r="M6" s="28"/>
      <c r="S6" s="76" t="s">
        <v>33</v>
      </c>
    </row>
    <row r="7" spans="1:19" ht="15" thickBot="1">
      <c r="A7" s="22" t="s">
        <v>32</v>
      </c>
      <c r="C7" s="25" t="s">
        <v>3</v>
      </c>
      <c r="F7" s="24" t="s">
        <v>15</v>
      </c>
      <c r="I7" s="25" t="s">
        <v>4</v>
      </c>
      <c r="L7" s="25" t="s">
        <v>6</v>
      </c>
      <c r="O7" s="25" t="s">
        <v>5</v>
      </c>
      <c r="Q7" s="25" t="s">
        <v>18</v>
      </c>
      <c r="S7" s="76" t="s">
        <v>33</v>
      </c>
    </row>
    <row r="8" spans="1:19">
      <c r="A8" s="3">
        <v>30</v>
      </c>
      <c r="B8" s="4"/>
      <c r="C8" s="4">
        <v>70</v>
      </c>
      <c r="D8" s="4"/>
      <c r="E8" s="5"/>
      <c r="F8" s="43">
        <f>SUMPRODUCT($G$3:$K$5,A8:E10)</f>
        <v>1430</v>
      </c>
      <c r="G8" s="26">
        <f>IF(A8&gt;0,G3,"")</f>
        <v>4</v>
      </c>
      <c r="H8" s="12">
        <f>H$11+$L8</f>
        <v>1</v>
      </c>
      <c r="I8" s="26">
        <f>IF(C8&gt;0,I3,"")</f>
        <v>2</v>
      </c>
      <c r="J8" s="12">
        <f>J$11+$L8</f>
        <v>3</v>
      </c>
      <c r="K8" s="12">
        <f>K$11+$L8</f>
        <v>5</v>
      </c>
      <c r="L8" s="1">
        <v>-2</v>
      </c>
      <c r="M8" s="13">
        <f t="shared" ref="M8:Q10" si="0">G3-G8</f>
        <v>0</v>
      </c>
      <c r="N8" s="14">
        <f t="shared" si="0"/>
        <v>0</v>
      </c>
      <c r="O8" s="14">
        <f t="shared" si="0"/>
        <v>0</v>
      </c>
      <c r="P8" s="14">
        <f t="shared" si="0"/>
        <v>3</v>
      </c>
      <c r="Q8" s="15">
        <f t="shared" si="0"/>
        <v>4</v>
      </c>
      <c r="S8" s="76" t="s">
        <v>33</v>
      </c>
    </row>
    <row r="9" spans="1:19">
      <c r="A9" s="6">
        <v>10</v>
      </c>
      <c r="C9" s="33" t="s">
        <v>14</v>
      </c>
      <c r="D9" s="7">
        <v>20</v>
      </c>
      <c r="E9" s="8">
        <v>90</v>
      </c>
      <c r="G9" s="26">
        <f>IF(A9&gt;0,G4,"")</f>
        <v>6</v>
      </c>
      <c r="H9" s="12">
        <f>H$11+$L9</f>
        <v>3</v>
      </c>
      <c r="I9" s="12">
        <f>I$11+$L9</f>
        <v>4</v>
      </c>
      <c r="J9" s="26">
        <f>IF(D9&gt;0,J4,"")</f>
        <v>5</v>
      </c>
      <c r="K9" s="26">
        <f>IF(E9&gt;0,K4,"")</f>
        <v>7</v>
      </c>
      <c r="L9" s="1">
        <v>0</v>
      </c>
      <c r="M9" s="16">
        <f t="shared" si="0"/>
        <v>0</v>
      </c>
      <c r="N9" s="17">
        <f t="shared" si="0"/>
        <v>1</v>
      </c>
      <c r="O9" s="29">
        <f t="shared" si="0"/>
        <v>-1</v>
      </c>
      <c r="P9" s="17">
        <f t="shared" si="0"/>
        <v>0</v>
      </c>
      <c r="Q9" s="18">
        <f t="shared" si="0"/>
        <v>0</v>
      </c>
      <c r="S9" s="76" t="s">
        <v>33</v>
      </c>
    </row>
    <row r="10" spans="1:19" ht="13.5" thickBot="1">
      <c r="A10" s="9"/>
      <c r="B10" s="10">
        <v>50</v>
      </c>
      <c r="C10" s="10"/>
      <c r="D10" s="10">
        <v>70</v>
      </c>
      <c r="E10" s="11"/>
      <c r="G10" s="12">
        <f>G$11+$L10</f>
        <v>5</v>
      </c>
      <c r="H10" s="26">
        <f>IF(B10&gt;0,H5,"")</f>
        <v>2</v>
      </c>
      <c r="I10" s="12">
        <f>I$11+$L10</f>
        <v>3</v>
      </c>
      <c r="J10" s="26">
        <f>IF(D10&gt;0,J5,"")</f>
        <v>4</v>
      </c>
      <c r="K10" s="12">
        <f>K$11+$L10</f>
        <v>6</v>
      </c>
      <c r="L10" s="1">
        <v>-1</v>
      </c>
      <c r="M10" s="19">
        <f t="shared" si="0"/>
        <v>0</v>
      </c>
      <c r="N10" s="20">
        <f t="shared" si="0"/>
        <v>0</v>
      </c>
      <c r="O10" s="20">
        <f t="shared" si="0"/>
        <v>3</v>
      </c>
      <c r="P10" s="20">
        <f t="shared" si="0"/>
        <v>0</v>
      </c>
      <c r="Q10" s="21">
        <f t="shared" si="0"/>
        <v>2</v>
      </c>
      <c r="S10" s="76" t="s">
        <v>33</v>
      </c>
    </row>
    <row r="11" spans="1:19" ht="15.75">
      <c r="B11" s="32" t="s">
        <v>17</v>
      </c>
      <c r="C11" s="30">
        <v>10</v>
      </c>
      <c r="F11" s="25" t="s">
        <v>7</v>
      </c>
      <c r="G11" s="1">
        <v>6</v>
      </c>
      <c r="H11" s="1">
        <v>3</v>
      </c>
      <c r="I11" s="1">
        <v>4</v>
      </c>
      <c r="J11" s="1">
        <v>5</v>
      </c>
      <c r="K11" s="1">
        <v>7</v>
      </c>
      <c r="P11" s="2" t="s">
        <v>16</v>
      </c>
      <c r="Q11" s="1">
        <f>F8+C11*O9</f>
        <v>1420</v>
      </c>
      <c r="S11" s="76" t="s">
        <v>33</v>
      </c>
    </row>
    <row r="12" spans="1:19" ht="13.5" thickBot="1">
      <c r="C12" s="30"/>
      <c r="F12" s="25"/>
      <c r="G12" s="1"/>
      <c r="H12" s="1"/>
      <c r="I12" s="1"/>
      <c r="J12" s="1"/>
      <c r="K12" s="1"/>
      <c r="S12" s="76" t="s">
        <v>33</v>
      </c>
    </row>
    <row r="13" spans="1:19">
      <c r="A13" s="3">
        <v>40</v>
      </c>
      <c r="B13" s="36" t="s">
        <v>14</v>
      </c>
      <c r="C13" s="4">
        <v>60</v>
      </c>
      <c r="D13" s="4"/>
      <c r="E13" s="5"/>
      <c r="F13" s="1">
        <f>SUMPRODUCT($G$3:$K$5,A13:E15)</f>
        <v>1420</v>
      </c>
      <c r="G13" s="34">
        <f>IF(A13&gt;0,G3,"")</f>
        <v>4</v>
      </c>
      <c r="H13" s="34">
        <f>$L13+H$16</f>
        <v>2</v>
      </c>
      <c r="I13" s="34">
        <f>IF(C13&gt;0,I3,"")</f>
        <v>2</v>
      </c>
      <c r="J13" s="34">
        <f>$L13+J$16</f>
        <v>4</v>
      </c>
      <c r="K13" s="34">
        <f>$L13+K$16</f>
        <v>6</v>
      </c>
      <c r="L13" s="1">
        <v>-1</v>
      </c>
      <c r="M13" s="13">
        <f t="shared" ref="M13:Q15" si="1">G3-G13</f>
        <v>0</v>
      </c>
      <c r="N13" s="35">
        <f t="shared" si="1"/>
        <v>-1</v>
      </c>
      <c r="O13" s="14">
        <f t="shared" si="1"/>
        <v>0</v>
      </c>
      <c r="P13" s="14">
        <f t="shared" si="1"/>
        <v>2</v>
      </c>
      <c r="Q13" s="15">
        <f t="shared" si="1"/>
        <v>3</v>
      </c>
      <c r="S13" s="76" t="s">
        <v>33</v>
      </c>
    </row>
    <row r="14" spans="1:19">
      <c r="A14" s="6"/>
      <c r="B14" s="7"/>
      <c r="C14" s="7">
        <v>10</v>
      </c>
      <c r="D14" s="7">
        <v>20</v>
      </c>
      <c r="E14" s="8">
        <v>90</v>
      </c>
      <c r="G14" s="34">
        <f>$L14+G$16</f>
        <v>5</v>
      </c>
      <c r="H14" s="34">
        <f>$L14+H$16</f>
        <v>3</v>
      </c>
      <c r="I14" s="34">
        <f>IF(C14&gt;0,I4,"")</f>
        <v>3</v>
      </c>
      <c r="J14" s="34">
        <f>IF(D14&gt;0,J4,"")</f>
        <v>5</v>
      </c>
      <c r="K14" s="34">
        <f>IF(E14&gt;0,K4,"")</f>
        <v>7</v>
      </c>
      <c r="L14" s="1">
        <v>0</v>
      </c>
      <c r="M14" s="16">
        <f t="shared" si="1"/>
        <v>1</v>
      </c>
      <c r="N14" s="17">
        <f t="shared" si="1"/>
        <v>1</v>
      </c>
      <c r="O14" s="17">
        <f t="shared" si="1"/>
        <v>0</v>
      </c>
      <c r="P14" s="17">
        <f t="shared" si="1"/>
        <v>0</v>
      </c>
      <c r="Q14" s="18">
        <f t="shared" si="1"/>
        <v>0</v>
      </c>
      <c r="S14" s="76" t="s">
        <v>33</v>
      </c>
    </row>
    <row r="15" spans="1:19" ht="13.5" thickBot="1">
      <c r="A15" s="9"/>
      <c r="B15" s="10">
        <v>50</v>
      </c>
      <c r="C15" s="10"/>
      <c r="D15" s="10">
        <v>70</v>
      </c>
      <c r="E15" s="11"/>
      <c r="G15" s="34">
        <f>$L15+G$16</f>
        <v>4</v>
      </c>
      <c r="H15" s="34">
        <f>IF(B15&gt;0,H5,"")</f>
        <v>2</v>
      </c>
      <c r="I15" s="34">
        <f>$L15+I$16</f>
        <v>2</v>
      </c>
      <c r="J15" s="34">
        <f>IF(D15&gt;0,J5,"")</f>
        <v>4</v>
      </c>
      <c r="K15" s="34">
        <f>$L15+K$16</f>
        <v>6</v>
      </c>
      <c r="L15" s="1">
        <v>-1</v>
      </c>
      <c r="M15" s="19">
        <f t="shared" si="1"/>
        <v>1</v>
      </c>
      <c r="N15" s="20">
        <f t="shared" si="1"/>
        <v>0</v>
      </c>
      <c r="O15" s="20">
        <f t="shared" si="1"/>
        <v>4</v>
      </c>
      <c r="P15" s="20">
        <f t="shared" si="1"/>
        <v>0</v>
      </c>
      <c r="Q15" s="21">
        <f t="shared" si="1"/>
        <v>2</v>
      </c>
      <c r="S15" s="76" t="s">
        <v>33</v>
      </c>
    </row>
    <row r="16" spans="1:19" ht="15.75">
      <c r="B16" s="32" t="s">
        <v>17</v>
      </c>
      <c r="C16" s="30">
        <v>20</v>
      </c>
      <c r="G16" s="1">
        <v>5</v>
      </c>
      <c r="H16" s="1">
        <v>3</v>
      </c>
      <c r="I16" s="1">
        <v>3</v>
      </c>
      <c r="J16" s="1">
        <v>5</v>
      </c>
      <c r="K16" s="1">
        <v>7</v>
      </c>
      <c r="P16" s="2" t="s">
        <v>16</v>
      </c>
      <c r="Q16" s="1">
        <f>F13+C16*N13</f>
        <v>1400</v>
      </c>
      <c r="S16" s="76" t="s">
        <v>33</v>
      </c>
    </row>
    <row r="17" spans="1:19" ht="13.5" thickBot="1">
      <c r="S17" s="76" t="s">
        <v>33</v>
      </c>
    </row>
    <row r="18" spans="1:19">
      <c r="A18" s="3">
        <v>40</v>
      </c>
      <c r="B18" s="4">
        <v>20</v>
      </c>
      <c r="C18" s="4">
        <v>40</v>
      </c>
      <c r="D18" s="4"/>
      <c r="E18" s="5"/>
      <c r="F18" s="1">
        <f>SUMPRODUCT($G$3:$K$5,A18:E20)</f>
        <v>1400</v>
      </c>
      <c r="G18" s="34">
        <f>IF(A18&gt;0,G3,"")</f>
        <v>4</v>
      </c>
      <c r="H18" s="34">
        <f>IF(B18&gt;0,H3,"")</f>
        <v>1</v>
      </c>
      <c r="I18" s="34">
        <f>IF(C18&gt;0,I3,"")</f>
        <v>2</v>
      </c>
      <c r="J18" s="34">
        <f>$L18+J$21</f>
        <v>3</v>
      </c>
      <c r="K18" s="34">
        <f>$L18+K$21</f>
        <v>6</v>
      </c>
      <c r="L18" s="1">
        <v>0</v>
      </c>
      <c r="M18" s="37">
        <f t="shared" ref="M18:Q20" si="2">G3-G18</f>
        <v>0</v>
      </c>
      <c r="N18" s="38">
        <f t="shared" si="2"/>
        <v>0</v>
      </c>
      <c r="O18" s="38">
        <f t="shared" si="2"/>
        <v>0</v>
      </c>
      <c r="P18" s="4">
        <f t="shared" si="2"/>
        <v>3</v>
      </c>
      <c r="Q18" s="5">
        <f t="shared" si="2"/>
        <v>3</v>
      </c>
      <c r="S18" s="76" t="s">
        <v>33</v>
      </c>
    </row>
    <row r="19" spans="1:19">
      <c r="A19" s="6"/>
      <c r="B19" s="7"/>
      <c r="C19" s="7">
        <v>30</v>
      </c>
      <c r="D19" s="7"/>
      <c r="E19" s="8">
        <v>90</v>
      </c>
      <c r="F19" s="43" t="s">
        <v>19</v>
      </c>
      <c r="G19" s="34">
        <f>$L19+G$21</f>
        <v>5</v>
      </c>
      <c r="H19" s="34">
        <f>$L19+H$21</f>
        <v>2</v>
      </c>
      <c r="I19" s="34">
        <f>IF(C19&gt;0,I4,"")</f>
        <v>3</v>
      </c>
      <c r="J19" s="34">
        <f>$L19+J$21</f>
        <v>4</v>
      </c>
      <c r="K19" s="34">
        <f>IF(E19&gt;0,K4,"")</f>
        <v>7</v>
      </c>
      <c r="L19" s="1">
        <v>1</v>
      </c>
      <c r="M19" s="6">
        <f t="shared" si="2"/>
        <v>1</v>
      </c>
      <c r="N19" s="7">
        <f t="shared" si="2"/>
        <v>2</v>
      </c>
      <c r="O19" s="39">
        <f t="shared" si="2"/>
        <v>0</v>
      </c>
      <c r="P19" s="7">
        <f t="shared" si="2"/>
        <v>1</v>
      </c>
      <c r="Q19" s="40">
        <f t="shared" si="2"/>
        <v>0</v>
      </c>
      <c r="S19" s="76" t="s">
        <v>33</v>
      </c>
    </row>
    <row r="20" spans="1:19" ht="13.5" thickBot="1">
      <c r="A20" s="44"/>
      <c r="B20" s="10">
        <v>30</v>
      </c>
      <c r="C20" s="10"/>
      <c r="D20" s="10">
        <v>90</v>
      </c>
      <c r="E20" s="11"/>
      <c r="G20" s="34">
        <f>$L20+G$21</f>
        <v>5</v>
      </c>
      <c r="H20" s="34">
        <f>IF(B20&gt;0,H5,"")</f>
        <v>2</v>
      </c>
      <c r="I20" s="34">
        <f>$L20+I$21</f>
        <v>3</v>
      </c>
      <c r="J20" s="34">
        <f>IF(D20&gt;0,J5,"")</f>
        <v>4</v>
      </c>
      <c r="K20" s="34">
        <f>$L20+K$21</f>
        <v>7</v>
      </c>
      <c r="L20" s="1">
        <v>1</v>
      </c>
      <c r="M20" s="42">
        <f t="shared" si="2"/>
        <v>0</v>
      </c>
      <c r="N20" s="41">
        <f t="shared" si="2"/>
        <v>0</v>
      </c>
      <c r="O20" s="10">
        <f t="shared" si="2"/>
        <v>3</v>
      </c>
      <c r="P20" s="41">
        <f t="shared" si="2"/>
        <v>0</v>
      </c>
      <c r="Q20" s="11">
        <f t="shared" si="2"/>
        <v>1</v>
      </c>
      <c r="S20" s="76" t="s">
        <v>33</v>
      </c>
    </row>
    <row r="21" spans="1:19" ht="15.75">
      <c r="B21" s="32" t="s">
        <v>17</v>
      </c>
      <c r="C21" s="30">
        <v>30</v>
      </c>
      <c r="G21" s="1">
        <v>4</v>
      </c>
      <c r="H21" s="1">
        <v>1</v>
      </c>
      <c r="I21" s="1">
        <v>2</v>
      </c>
      <c r="J21" s="1">
        <v>3</v>
      </c>
      <c r="K21" s="1">
        <v>6</v>
      </c>
      <c r="P21" s="2" t="s">
        <v>16</v>
      </c>
      <c r="Q21" s="1">
        <f>F18+C21*M20</f>
        <v>1400</v>
      </c>
      <c r="S21" s="76" t="s">
        <v>33</v>
      </c>
    </row>
    <row r="22" spans="1:19" ht="13.5" thickBot="1">
      <c r="S22" s="76" t="s">
        <v>33</v>
      </c>
    </row>
    <row r="23" spans="1:19">
      <c r="A23" s="3">
        <v>10</v>
      </c>
      <c r="B23" s="4">
        <v>50</v>
      </c>
      <c r="C23" s="4">
        <v>40</v>
      </c>
      <c r="D23" s="4"/>
      <c r="E23" s="5"/>
      <c r="F23" s="1">
        <f>SUMPRODUCT($G$3:$K$5,A23:E25)</f>
        <v>1400</v>
      </c>
      <c r="G23" s="34">
        <f>IF(A23&gt;0,G3,"")</f>
        <v>4</v>
      </c>
      <c r="H23" s="34">
        <f>IF(B23&gt;0,H3,"")</f>
        <v>1</v>
      </c>
      <c r="I23" s="34">
        <f>IF(C23&gt;0,I3,"")</f>
        <v>2</v>
      </c>
      <c r="J23" s="34">
        <f>$L23+J$26</f>
        <v>3</v>
      </c>
      <c r="K23" s="34">
        <f>$L23+K$26</f>
        <v>6</v>
      </c>
      <c r="L23" s="17">
        <v>0</v>
      </c>
      <c r="M23" s="51">
        <f t="shared" ref="M23:Q25" si="3">G3-G23</f>
        <v>0</v>
      </c>
      <c r="N23" s="52">
        <f t="shared" si="3"/>
        <v>0</v>
      </c>
      <c r="O23" s="52">
        <f t="shared" si="3"/>
        <v>0</v>
      </c>
      <c r="P23" s="45">
        <f t="shared" si="3"/>
        <v>3</v>
      </c>
      <c r="Q23" s="46">
        <f t="shared" si="3"/>
        <v>3</v>
      </c>
      <c r="S23" s="76" t="s">
        <v>33</v>
      </c>
    </row>
    <row r="24" spans="1:19">
      <c r="A24" s="6"/>
      <c r="B24" s="7"/>
      <c r="C24" s="7">
        <v>30</v>
      </c>
      <c r="D24" s="7"/>
      <c r="E24" s="8">
        <v>90</v>
      </c>
      <c r="F24" s="43" t="s">
        <v>19</v>
      </c>
      <c r="G24" s="34">
        <f t="shared" ref="G24:K25" si="4">$L24+G$26</f>
        <v>5</v>
      </c>
      <c r="H24" s="34">
        <f t="shared" si="4"/>
        <v>2</v>
      </c>
      <c r="I24" s="34">
        <f>IF(C24&gt;0,I4,"")</f>
        <v>3</v>
      </c>
      <c r="J24" s="34">
        <f>$L24+J$26</f>
        <v>4</v>
      </c>
      <c r="K24" s="34">
        <f>IF(E24&gt;0,K4,"")</f>
        <v>7</v>
      </c>
      <c r="L24" s="1">
        <v>1</v>
      </c>
      <c r="M24" s="47">
        <f t="shared" si="3"/>
        <v>1</v>
      </c>
      <c r="N24" s="48">
        <f t="shared" si="3"/>
        <v>2</v>
      </c>
      <c r="O24" s="53">
        <f t="shared" si="3"/>
        <v>0</v>
      </c>
      <c r="P24" s="48">
        <f t="shared" si="3"/>
        <v>1</v>
      </c>
      <c r="Q24" s="54">
        <f t="shared" si="3"/>
        <v>0</v>
      </c>
      <c r="S24" s="76" t="s">
        <v>33</v>
      </c>
    </row>
    <row r="25" spans="1:19" ht="13.5" thickBot="1">
      <c r="A25" s="19">
        <v>30</v>
      </c>
      <c r="B25" s="10"/>
      <c r="C25" s="10"/>
      <c r="D25" s="10">
        <v>90</v>
      </c>
      <c r="E25" s="11"/>
      <c r="G25" s="34">
        <f>IF(A25&gt;0,G5,"")</f>
        <v>5</v>
      </c>
      <c r="H25" s="34">
        <f t="shared" si="4"/>
        <v>2</v>
      </c>
      <c r="I25" s="34">
        <f t="shared" si="4"/>
        <v>3</v>
      </c>
      <c r="J25" s="34">
        <f>IF(D25&gt;0,J5,"")</f>
        <v>4</v>
      </c>
      <c r="K25" s="34">
        <f t="shared" si="4"/>
        <v>7</v>
      </c>
      <c r="L25" s="1">
        <v>1</v>
      </c>
      <c r="M25" s="55">
        <f t="shared" si="3"/>
        <v>0</v>
      </c>
      <c r="N25" s="57">
        <f t="shared" si="3"/>
        <v>0</v>
      </c>
      <c r="O25" s="49">
        <f t="shared" si="3"/>
        <v>3</v>
      </c>
      <c r="P25" s="56">
        <f t="shared" si="3"/>
        <v>0</v>
      </c>
      <c r="Q25" s="50">
        <f t="shared" si="3"/>
        <v>1</v>
      </c>
      <c r="S25" s="76" t="s">
        <v>33</v>
      </c>
    </row>
    <row r="26" spans="1:19" ht="15.75">
      <c r="B26" s="32" t="s">
        <v>17</v>
      </c>
      <c r="C26" s="30">
        <v>30</v>
      </c>
      <c r="G26" s="1">
        <v>4</v>
      </c>
      <c r="H26" s="1">
        <v>1</v>
      </c>
      <c r="I26" s="1">
        <v>2</v>
      </c>
      <c r="J26" s="1">
        <v>3</v>
      </c>
      <c r="K26" s="1">
        <v>6</v>
      </c>
      <c r="L26" t="s">
        <v>20</v>
      </c>
      <c r="P26" s="2" t="s">
        <v>16</v>
      </c>
      <c r="Q26" s="1">
        <f>F23+C26*M26</f>
        <v>1400</v>
      </c>
      <c r="S26" s="76" t="s">
        <v>33</v>
      </c>
    </row>
    <row r="27" spans="1:19">
      <c r="A27" s="22" t="s">
        <v>22</v>
      </c>
      <c r="M27" t="s">
        <v>21</v>
      </c>
      <c r="S27" s="76" t="s">
        <v>33</v>
      </c>
    </row>
    <row r="28" spans="1:19">
      <c r="A28" s="22" t="s">
        <v>26</v>
      </c>
      <c r="S28" s="76" t="s">
        <v>33</v>
      </c>
    </row>
    <row r="29" spans="1:19" ht="14.25">
      <c r="A29" s="22" t="s">
        <v>24</v>
      </c>
      <c r="C29" s="32" t="s">
        <v>23</v>
      </c>
      <c r="D29" s="1">
        <v>0.3</v>
      </c>
      <c r="G29" s="24" t="s">
        <v>25</v>
      </c>
      <c r="M29" s="22" t="s">
        <v>27</v>
      </c>
      <c r="S29" s="76" t="s">
        <v>33</v>
      </c>
    </row>
    <row r="30" spans="1:19">
      <c r="A30" s="58">
        <f t="shared" ref="A30:E32" si="5">$D$29*A18+(1-$D$29)*A23</f>
        <v>19</v>
      </c>
      <c r="B30" s="58">
        <f t="shared" si="5"/>
        <v>41</v>
      </c>
      <c r="C30" s="58">
        <f t="shared" si="5"/>
        <v>40</v>
      </c>
      <c r="D30" s="58">
        <f t="shared" si="5"/>
        <v>0</v>
      </c>
      <c r="E30" s="58">
        <f t="shared" si="5"/>
        <v>0</v>
      </c>
      <c r="F30" s="1">
        <f>SUMPRODUCT($G$3:$K$5,A30:E32)</f>
        <v>1400</v>
      </c>
      <c r="S30" s="76" t="s">
        <v>33</v>
      </c>
    </row>
    <row r="31" spans="1:19">
      <c r="A31" s="58">
        <f t="shared" si="5"/>
        <v>0</v>
      </c>
      <c r="B31" s="58">
        <f t="shared" si="5"/>
        <v>0</v>
      </c>
      <c r="C31" s="58">
        <f t="shared" si="5"/>
        <v>30</v>
      </c>
      <c r="D31" s="58">
        <f t="shared" si="5"/>
        <v>0</v>
      </c>
      <c r="E31" s="58">
        <f t="shared" si="5"/>
        <v>90</v>
      </c>
      <c r="S31" s="76" t="s">
        <v>33</v>
      </c>
    </row>
    <row r="32" spans="1:19">
      <c r="A32" s="58">
        <f t="shared" si="5"/>
        <v>21</v>
      </c>
      <c r="B32" s="58">
        <f t="shared" si="5"/>
        <v>9</v>
      </c>
      <c r="C32" s="58">
        <f t="shared" si="5"/>
        <v>0</v>
      </c>
      <c r="D32" s="58">
        <f t="shared" si="5"/>
        <v>90</v>
      </c>
      <c r="E32" s="58">
        <f t="shared" si="5"/>
        <v>0</v>
      </c>
      <c r="S32" s="76" t="s">
        <v>33</v>
      </c>
    </row>
    <row r="33" spans="1:19">
      <c r="S33" s="76" t="s">
        <v>33</v>
      </c>
    </row>
    <row r="34" spans="1:19">
      <c r="A34" s="77" t="s">
        <v>33</v>
      </c>
      <c r="B34" s="77" t="s">
        <v>33</v>
      </c>
      <c r="C34" s="77" t="s">
        <v>33</v>
      </c>
      <c r="D34" s="77" t="s">
        <v>33</v>
      </c>
      <c r="E34" s="77" t="s">
        <v>33</v>
      </c>
      <c r="F34" s="77" t="s">
        <v>33</v>
      </c>
      <c r="G34" s="77" t="s">
        <v>33</v>
      </c>
      <c r="H34" s="77" t="s">
        <v>33</v>
      </c>
      <c r="I34" s="77" t="s">
        <v>33</v>
      </c>
      <c r="J34" s="77" t="s">
        <v>33</v>
      </c>
      <c r="K34" s="77" t="s">
        <v>33</v>
      </c>
      <c r="L34" s="77" t="s">
        <v>33</v>
      </c>
      <c r="M34" s="77" t="s">
        <v>33</v>
      </c>
      <c r="N34" s="77" t="s">
        <v>33</v>
      </c>
      <c r="O34" s="77" t="s">
        <v>33</v>
      </c>
      <c r="P34" s="77" t="s">
        <v>33</v>
      </c>
      <c r="Q34" s="77" t="s">
        <v>33</v>
      </c>
      <c r="R34" s="77" t="s">
        <v>33</v>
      </c>
    </row>
  </sheetData>
  <phoneticPr fontId="1" type="noConversion"/>
  <pageMargins left="0.25" right="0.25" top="0.25" bottom="0.5" header="0.5" footer="0.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r:id="rId5">
            <anchor moveWithCells="1">
              <from>
                <xdr:col>11</xdr:col>
                <xdr:colOff>295275</xdr:colOff>
                <xdr:row>29</xdr:row>
                <xdr:rowOff>57150</xdr:rowOff>
              </from>
              <to>
                <xdr:col>17</xdr:col>
                <xdr:colOff>0</xdr:colOff>
                <xdr:row>30</xdr:row>
                <xdr:rowOff>152400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F8" sqref="F8"/>
    </sheetView>
  </sheetViews>
  <sheetFormatPr defaultColWidth="7.83203125" defaultRowHeight="12.75"/>
  <cols>
    <col min="2" max="2" width="8.33203125" bestFit="1" customWidth="1"/>
    <col min="6" max="6" width="8.33203125" bestFit="1" customWidth="1"/>
  </cols>
  <sheetData>
    <row r="1" spans="1:21" ht="13.5">
      <c r="A1" s="23" t="s">
        <v>1</v>
      </c>
      <c r="C1" s="22" t="s">
        <v>0</v>
      </c>
      <c r="L1" s="27" t="s">
        <v>8</v>
      </c>
      <c r="M1" s="27" t="s">
        <v>9</v>
      </c>
      <c r="T1" s="76" t="s">
        <v>33</v>
      </c>
    </row>
    <row r="2" spans="1:21" ht="13.5" thickBot="1">
      <c r="M2" s="27" t="s">
        <v>10</v>
      </c>
      <c r="T2" s="76" t="s">
        <v>33</v>
      </c>
      <c r="U2" s="28"/>
    </row>
    <row r="3" spans="1:21">
      <c r="F3" s="25" t="s">
        <v>2</v>
      </c>
      <c r="G3" s="3">
        <v>4</v>
      </c>
      <c r="H3" s="4">
        <v>1</v>
      </c>
      <c r="I3" s="4">
        <v>2</v>
      </c>
      <c r="J3" s="4">
        <v>6</v>
      </c>
      <c r="K3" s="5">
        <v>9</v>
      </c>
      <c r="L3" s="17">
        <v>100</v>
      </c>
      <c r="M3" s="27" t="s">
        <v>11</v>
      </c>
      <c r="T3" s="76" t="s">
        <v>33</v>
      </c>
    </row>
    <row r="4" spans="1:21">
      <c r="G4" s="6">
        <v>6</v>
      </c>
      <c r="H4" s="7">
        <v>4</v>
      </c>
      <c r="I4" s="7">
        <v>3</v>
      </c>
      <c r="J4" s="7">
        <v>5</v>
      </c>
      <c r="K4" s="8">
        <v>7</v>
      </c>
      <c r="L4" s="17">
        <v>120</v>
      </c>
      <c r="M4" s="27" t="s">
        <v>12</v>
      </c>
      <c r="T4" s="76" t="s">
        <v>33</v>
      </c>
    </row>
    <row r="5" spans="1:21" ht="13.5" thickBot="1">
      <c r="C5" s="25"/>
      <c r="G5" s="9">
        <v>5</v>
      </c>
      <c r="H5" s="10">
        <v>2</v>
      </c>
      <c r="I5" s="10">
        <v>6</v>
      </c>
      <c r="J5" s="10">
        <v>4</v>
      </c>
      <c r="K5" s="11">
        <v>8</v>
      </c>
      <c r="L5" s="17">
        <v>120</v>
      </c>
      <c r="M5" s="28" t="s">
        <v>13</v>
      </c>
      <c r="T5" s="76" t="s">
        <v>33</v>
      </c>
    </row>
    <row r="6" spans="1:21">
      <c r="C6" s="25"/>
      <c r="G6" s="7">
        <v>40</v>
      </c>
      <c r="H6" s="7">
        <v>50</v>
      </c>
      <c r="I6" s="7">
        <v>70</v>
      </c>
      <c r="J6" s="7">
        <v>90</v>
      </c>
      <c r="K6" s="7">
        <v>90</v>
      </c>
      <c r="L6" s="31">
        <f>SUM(G6:K6)</f>
        <v>340</v>
      </c>
      <c r="M6" s="28"/>
      <c r="T6" s="76" t="s">
        <v>33</v>
      </c>
    </row>
    <row r="7" spans="1:21" ht="15" thickBot="1">
      <c r="A7" s="22" t="s">
        <v>31</v>
      </c>
      <c r="C7" s="25" t="s">
        <v>3</v>
      </c>
      <c r="F7" s="24" t="s">
        <v>15</v>
      </c>
      <c r="I7" s="25" t="s">
        <v>4</v>
      </c>
      <c r="L7" s="25" t="s">
        <v>6</v>
      </c>
      <c r="O7" s="25" t="s">
        <v>5</v>
      </c>
      <c r="Q7" s="25" t="s">
        <v>18</v>
      </c>
      <c r="T7" s="76" t="s">
        <v>33</v>
      </c>
    </row>
    <row r="8" spans="1:21">
      <c r="A8" s="3">
        <v>40</v>
      </c>
      <c r="B8" s="4">
        <v>50</v>
      </c>
      <c r="C8" s="4">
        <v>10</v>
      </c>
      <c r="D8" s="4"/>
      <c r="E8" s="5"/>
      <c r="F8" s="43">
        <f>SUMPRODUCT($G$3:$K$5,A8:E10)</f>
        <v>1550</v>
      </c>
      <c r="G8" s="26">
        <f>IF(A8&gt;0,G3,"")</f>
        <v>4</v>
      </c>
      <c r="H8" s="26">
        <f>IF(B8&gt;0,H3,"")</f>
        <v>1</v>
      </c>
      <c r="I8" s="26">
        <f>IF(C8&gt;0,I3,"")</f>
        <v>2</v>
      </c>
      <c r="J8" s="12">
        <f>J$11+$L8</f>
        <v>4</v>
      </c>
      <c r="K8" s="12">
        <f>K$11+$L8</f>
        <v>8</v>
      </c>
      <c r="L8" s="31">
        <v>0</v>
      </c>
      <c r="M8" s="13">
        <f t="shared" ref="M8:Q10" si="0">G3-G8</f>
        <v>0</v>
      </c>
      <c r="N8" s="14">
        <f t="shared" si="0"/>
        <v>0</v>
      </c>
      <c r="O8" s="14">
        <f t="shared" si="0"/>
        <v>0</v>
      </c>
      <c r="P8" s="14">
        <f t="shared" si="0"/>
        <v>2</v>
      </c>
      <c r="Q8" s="15">
        <f t="shared" si="0"/>
        <v>1</v>
      </c>
      <c r="T8" s="76" t="s">
        <v>33</v>
      </c>
    </row>
    <row r="9" spans="1:21">
      <c r="A9" s="6"/>
      <c r="B9" s="7"/>
      <c r="C9" s="7">
        <v>60</v>
      </c>
      <c r="D9" s="65">
        <v>60</v>
      </c>
      <c r="E9" s="64" t="s">
        <v>14</v>
      </c>
      <c r="G9" s="12">
        <f>G$11+$L9</f>
        <v>5</v>
      </c>
      <c r="H9" s="12">
        <f>H$11+$L9</f>
        <v>2</v>
      </c>
      <c r="I9" s="26">
        <f>IF(C9&gt;0,I4,"")</f>
        <v>3</v>
      </c>
      <c r="J9" s="26">
        <f>IF(D9&gt;0,J4,"")</f>
        <v>5</v>
      </c>
      <c r="K9" s="12">
        <f>K$11+$L9</f>
        <v>9</v>
      </c>
      <c r="L9" s="1">
        <v>1</v>
      </c>
      <c r="M9" s="16">
        <f t="shared" si="0"/>
        <v>1</v>
      </c>
      <c r="N9" s="17">
        <f t="shared" si="0"/>
        <v>2</v>
      </c>
      <c r="O9" s="48">
        <f t="shared" si="0"/>
        <v>0</v>
      </c>
      <c r="P9" s="17">
        <f t="shared" si="0"/>
        <v>0</v>
      </c>
      <c r="Q9" s="68">
        <f t="shared" si="0"/>
        <v>-2</v>
      </c>
      <c r="T9" s="76" t="s">
        <v>33</v>
      </c>
    </row>
    <row r="10" spans="1:21" ht="13.5" thickBot="1">
      <c r="A10" s="9"/>
      <c r="B10" s="10"/>
      <c r="C10" s="10"/>
      <c r="D10" s="66">
        <v>30</v>
      </c>
      <c r="E10" s="67">
        <v>90</v>
      </c>
      <c r="G10" s="12">
        <f>G$11+$L10</f>
        <v>4</v>
      </c>
      <c r="H10" s="12">
        <f>H$11+$L10</f>
        <v>1</v>
      </c>
      <c r="I10" s="12">
        <f>I$11+$L10</f>
        <v>2</v>
      </c>
      <c r="J10" s="26">
        <f>IF(D10&gt;0,J5,"")</f>
        <v>4</v>
      </c>
      <c r="K10" s="26">
        <f>IF(E10&gt;0,K5,"")</f>
        <v>8</v>
      </c>
      <c r="L10" s="1">
        <v>0</v>
      </c>
      <c r="M10" s="19">
        <f t="shared" si="0"/>
        <v>1</v>
      </c>
      <c r="N10" s="20">
        <f t="shared" si="0"/>
        <v>1</v>
      </c>
      <c r="O10" s="20">
        <f t="shared" si="0"/>
        <v>4</v>
      </c>
      <c r="P10" s="20">
        <f t="shared" si="0"/>
        <v>0</v>
      </c>
      <c r="Q10" s="21">
        <f t="shared" si="0"/>
        <v>0</v>
      </c>
      <c r="T10" s="76" t="s">
        <v>33</v>
      </c>
    </row>
    <row r="11" spans="1:21" ht="15.75">
      <c r="B11" s="32" t="s">
        <v>17</v>
      </c>
      <c r="C11" s="30">
        <v>60</v>
      </c>
      <c r="F11" s="25" t="s">
        <v>7</v>
      </c>
      <c r="G11" s="1">
        <v>4</v>
      </c>
      <c r="H11" s="1">
        <v>1</v>
      </c>
      <c r="I11" s="1">
        <v>2</v>
      </c>
      <c r="J11" s="1">
        <v>4</v>
      </c>
      <c r="K11" s="1">
        <v>8</v>
      </c>
      <c r="P11" s="2" t="s">
        <v>16</v>
      </c>
      <c r="Q11" s="1">
        <f>F8+C11*Q9</f>
        <v>1430</v>
      </c>
      <c r="T11" s="76" t="s">
        <v>33</v>
      </c>
    </row>
    <row r="12" spans="1:21" ht="13.5" thickBot="1">
      <c r="C12" s="30"/>
      <c r="F12" s="25"/>
      <c r="G12" s="1"/>
      <c r="H12" s="1"/>
      <c r="I12" s="1"/>
      <c r="J12" s="1"/>
      <c r="K12" s="1"/>
      <c r="T12" s="76" t="s">
        <v>33</v>
      </c>
    </row>
    <row r="13" spans="1:21">
      <c r="A13" s="3">
        <v>40</v>
      </c>
      <c r="B13" s="71">
        <v>50</v>
      </c>
      <c r="C13" s="71">
        <v>10</v>
      </c>
      <c r="D13" s="4"/>
      <c r="E13" s="5"/>
      <c r="F13" s="1">
        <f>SUMPRODUCT($G$3:$K$5,A13:E15)</f>
        <v>1430</v>
      </c>
      <c r="G13" s="26">
        <f>IF(A13&gt;0,G3,"")</f>
        <v>4</v>
      </c>
      <c r="H13" s="26">
        <f t="shared" ref="H13:K15" si="1">IF(B13&gt;0,H3,"")</f>
        <v>1</v>
      </c>
      <c r="I13" s="26">
        <f t="shared" si="1"/>
        <v>2</v>
      </c>
      <c r="J13" s="34">
        <f>$L13+J$16</f>
        <v>2</v>
      </c>
      <c r="K13" s="34">
        <f>$L13+K$16</f>
        <v>6</v>
      </c>
      <c r="L13" s="1">
        <v>0</v>
      </c>
      <c r="M13" s="13">
        <f t="shared" ref="M13:Q15" si="2">G3-G13</f>
        <v>0</v>
      </c>
      <c r="N13" s="35">
        <f t="shared" si="2"/>
        <v>0</v>
      </c>
      <c r="O13" s="14">
        <f t="shared" si="2"/>
        <v>0</v>
      </c>
      <c r="P13" s="14">
        <f t="shared" si="2"/>
        <v>4</v>
      </c>
      <c r="Q13" s="15">
        <f t="shared" si="2"/>
        <v>3</v>
      </c>
      <c r="T13" s="76" t="s">
        <v>33</v>
      </c>
    </row>
    <row r="14" spans="1:21">
      <c r="A14" s="6"/>
      <c r="B14" s="7"/>
      <c r="C14" s="65">
        <v>60</v>
      </c>
      <c r="D14" s="7"/>
      <c r="E14" s="72">
        <v>60</v>
      </c>
      <c r="G14" s="34">
        <f>$L14+G$16</f>
        <v>5</v>
      </c>
      <c r="H14" s="34">
        <f>$L14+H$16</f>
        <v>2</v>
      </c>
      <c r="I14" s="26">
        <f t="shared" si="1"/>
        <v>3</v>
      </c>
      <c r="J14" s="34">
        <f>$L14+J$16</f>
        <v>3</v>
      </c>
      <c r="K14" s="26">
        <f t="shared" si="1"/>
        <v>7</v>
      </c>
      <c r="L14" s="1">
        <v>1</v>
      </c>
      <c r="M14" s="16">
        <f t="shared" si="2"/>
        <v>1</v>
      </c>
      <c r="N14" s="17">
        <f t="shared" si="2"/>
        <v>2</v>
      </c>
      <c r="O14" s="17">
        <f t="shared" si="2"/>
        <v>0</v>
      </c>
      <c r="P14" s="17">
        <f t="shared" si="2"/>
        <v>2</v>
      </c>
      <c r="Q14" s="18">
        <f t="shared" si="2"/>
        <v>0</v>
      </c>
      <c r="T14" s="76" t="s">
        <v>33</v>
      </c>
    </row>
    <row r="15" spans="1:21" ht="13.5" thickBot="1">
      <c r="A15" s="9"/>
      <c r="B15" s="70" t="s">
        <v>14</v>
      </c>
      <c r="C15" s="10"/>
      <c r="D15" s="10">
        <v>90</v>
      </c>
      <c r="E15" s="67">
        <v>30</v>
      </c>
      <c r="G15" s="34">
        <f>$L15+G$16</f>
        <v>6</v>
      </c>
      <c r="H15" s="34">
        <f>$L15+H$16</f>
        <v>3</v>
      </c>
      <c r="I15" s="34">
        <f>$L15+I$16</f>
        <v>4</v>
      </c>
      <c r="J15" s="26">
        <f t="shared" si="1"/>
        <v>4</v>
      </c>
      <c r="K15" s="26">
        <f t="shared" si="1"/>
        <v>8</v>
      </c>
      <c r="L15" s="1">
        <v>2</v>
      </c>
      <c r="M15" s="19">
        <f t="shared" si="2"/>
        <v>-1</v>
      </c>
      <c r="N15" s="69">
        <f t="shared" si="2"/>
        <v>-1</v>
      </c>
      <c r="O15" s="20">
        <f t="shared" si="2"/>
        <v>2</v>
      </c>
      <c r="P15" s="20">
        <f t="shared" si="2"/>
        <v>0</v>
      </c>
      <c r="Q15" s="21">
        <f t="shared" si="2"/>
        <v>0</v>
      </c>
      <c r="T15" s="76" t="s">
        <v>33</v>
      </c>
    </row>
    <row r="16" spans="1:21" ht="15.75">
      <c r="B16" s="32" t="s">
        <v>17</v>
      </c>
      <c r="C16" s="30">
        <v>30</v>
      </c>
      <c r="G16" s="1">
        <v>4</v>
      </c>
      <c r="H16" s="1">
        <v>1</v>
      </c>
      <c r="I16" s="1">
        <v>2</v>
      </c>
      <c r="J16" s="1">
        <v>2</v>
      </c>
      <c r="K16" s="1">
        <v>6</v>
      </c>
      <c r="P16" s="2" t="s">
        <v>16</v>
      </c>
      <c r="Q16" s="1">
        <f>F13+C16*N15</f>
        <v>1400</v>
      </c>
      <c r="T16" s="76" t="s">
        <v>33</v>
      </c>
    </row>
    <row r="17" spans="1:20" ht="13.5" thickBot="1">
      <c r="T17" s="76" t="s">
        <v>33</v>
      </c>
    </row>
    <row r="18" spans="1:20">
      <c r="A18" s="73">
        <v>40</v>
      </c>
      <c r="B18" s="71">
        <v>20</v>
      </c>
      <c r="C18" s="4">
        <v>40</v>
      </c>
      <c r="D18" s="4"/>
      <c r="E18" s="5"/>
      <c r="F18" s="1">
        <f>SUMPRODUCT($G$3:$K$5,A18:E20)</f>
        <v>1400</v>
      </c>
      <c r="G18" s="26">
        <f>IF(A18&gt;0,G3,"")</f>
        <v>4</v>
      </c>
      <c r="H18" s="26">
        <f t="shared" ref="H18:K20" si="3">IF(B18&gt;0,H3,"")</f>
        <v>1</v>
      </c>
      <c r="I18" s="26">
        <f t="shared" si="3"/>
        <v>2</v>
      </c>
      <c r="J18" s="34">
        <f>$L18+J$21</f>
        <v>3</v>
      </c>
      <c r="K18" s="34">
        <f>$L18+K$21</f>
        <v>6</v>
      </c>
      <c r="L18" s="1">
        <v>0</v>
      </c>
      <c r="M18" s="37">
        <f t="shared" ref="M18:Q20" si="4">G3-G18</f>
        <v>0</v>
      </c>
      <c r="N18" s="38">
        <f t="shared" si="4"/>
        <v>0</v>
      </c>
      <c r="O18" s="38">
        <f t="shared" si="4"/>
        <v>0</v>
      </c>
      <c r="P18" s="4">
        <f t="shared" si="4"/>
        <v>3</v>
      </c>
      <c r="Q18" s="5">
        <f t="shared" si="4"/>
        <v>3</v>
      </c>
      <c r="T18" s="76" t="s">
        <v>33</v>
      </c>
    </row>
    <row r="19" spans="1:20">
      <c r="A19" s="6"/>
      <c r="B19" s="7"/>
      <c r="C19" s="7">
        <v>30</v>
      </c>
      <c r="D19" s="7"/>
      <c r="E19" s="8">
        <v>90</v>
      </c>
      <c r="F19" s="43" t="s">
        <v>19</v>
      </c>
      <c r="G19" s="34">
        <f>$L19+G$21</f>
        <v>5</v>
      </c>
      <c r="H19" s="34">
        <f>$L19+H$21</f>
        <v>2</v>
      </c>
      <c r="I19" s="26">
        <f t="shared" si="3"/>
        <v>3</v>
      </c>
      <c r="J19" s="34">
        <f>$L19+J$21</f>
        <v>4</v>
      </c>
      <c r="K19" s="26">
        <f t="shared" si="3"/>
        <v>7</v>
      </c>
      <c r="L19" s="1">
        <v>1</v>
      </c>
      <c r="M19" s="6">
        <f t="shared" si="4"/>
        <v>1</v>
      </c>
      <c r="N19" s="7">
        <f t="shared" si="4"/>
        <v>2</v>
      </c>
      <c r="O19" s="39">
        <f t="shared" si="4"/>
        <v>0</v>
      </c>
      <c r="P19" s="7">
        <f t="shared" si="4"/>
        <v>1</v>
      </c>
      <c r="Q19" s="40">
        <f t="shared" si="4"/>
        <v>0</v>
      </c>
      <c r="T19" s="76" t="s">
        <v>33</v>
      </c>
    </row>
    <row r="20" spans="1:20" ht="13.5" thickBot="1">
      <c r="A20" s="44"/>
      <c r="B20" s="66">
        <v>30</v>
      </c>
      <c r="C20" s="10"/>
      <c r="D20" s="10">
        <v>90</v>
      </c>
      <c r="E20" s="11"/>
      <c r="G20" s="34">
        <f>$L20+G$21</f>
        <v>5</v>
      </c>
      <c r="H20" s="26">
        <f t="shared" si="3"/>
        <v>2</v>
      </c>
      <c r="I20" s="34">
        <f>$L20+I$21</f>
        <v>3</v>
      </c>
      <c r="J20" s="26">
        <f t="shared" si="3"/>
        <v>4</v>
      </c>
      <c r="K20" s="34">
        <f>$L20+K$21</f>
        <v>7</v>
      </c>
      <c r="L20" s="1">
        <v>1</v>
      </c>
      <c r="M20" s="42">
        <f t="shared" si="4"/>
        <v>0</v>
      </c>
      <c r="N20" s="41">
        <f t="shared" si="4"/>
        <v>0</v>
      </c>
      <c r="O20" s="10">
        <f t="shared" si="4"/>
        <v>3</v>
      </c>
      <c r="P20" s="41">
        <f t="shared" si="4"/>
        <v>0</v>
      </c>
      <c r="Q20" s="11">
        <f t="shared" si="4"/>
        <v>1</v>
      </c>
      <c r="T20" s="76" t="s">
        <v>33</v>
      </c>
    </row>
    <row r="21" spans="1:20" ht="15.75">
      <c r="B21" s="32" t="s">
        <v>17</v>
      </c>
      <c r="C21" s="30">
        <v>30</v>
      </c>
      <c r="G21" s="1">
        <v>4</v>
      </c>
      <c r="H21" s="1">
        <v>1</v>
      </c>
      <c r="I21" s="1">
        <v>2</v>
      </c>
      <c r="J21" s="1">
        <v>3</v>
      </c>
      <c r="K21" s="1">
        <v>6</v>
      </c>
      <c r="P21" s="2" t="s">
        <v>16</v>
      </c>
      <c r="Q21" s="1">
        <f>F18+C21*M20</f>
        <v>1400</v>
      </c>
      <c r="T21" s="76" t="s">
        <v>33</v>
      </c>
    </row>
    <row r="22" spans="1:20" ht="13.5" thickBot="1">
      <c r="T22" s="76" t="s">
        <v>33</v>
      </c>
    </row>
    <row r="23" spans="1:20">
      <c r="A23" s="3">
        <v>10</v>
      </c>
      <c r="B23" s="4">
        <v>50</v>
      </c>
      <c r="C23" s="4">
        <v>40</v>
      </c>
      <c r="D23" s="4"/>
      <c r="E23" s="5"/>
      <c r="F23" s="1">
        <f>SUMPRODUCT($G$3:$K$5,A23:E25)</f>
        <v>1400</v>
      </c>
      <c r="G23" s="34">
        <f>IF(A23&gt;0,G3,"")</f>
        <v>4</v>
      </c>
      <c r="H23" s="34">
        <f>IF(B23&gt;0,H3,"")</f>
        <v>1</v>
      </c>
      <c r="I23" s="34">
        <f>IF(C23&gt;0,I3,"")</f>
        <v>2</v>
      </c>
      <c r="J23" s="34">
        <f>$L23+J$26</f>
        <v>3</v>
      </c>
      <c r="K23" s="34">
        <f>$L23+K$26</f>
        <v>6</v>
      </c>
      <c r="L23" s="17">
        <v>0</v>
      </c>
      <c r="M23" s="51">
        <f t="shared" ref="M23:Q25" si="5">G3-G23</f>
        <v>0</v>
      </c>
      <c r="N23" s="52">
        <f t="shared" si="5"/>
        <v>0</v>
      </c>
      <c r="O23" s="52">
        <f t="shared" si="5"/>
        <v>0</v>
      </c>
      <c r="P23" s="45">
        <f t="shared" si="5"/>
        <v>3</v>
      </c>
      <c r="Q23" s="46">
        <f t="shared" si="5"/>
        <v>3</v>
      </c>
      <c r="T23" s="76" t="s">
        <v>33</v>
      </c>
    </row>
    <row r="24" spans="1:20">
      <c r="A24" s="6"/>
      <c r="B24" s="7"/>
      <c r="C24" s="7">
        <v>30</v>
      </c>
      <c r="D24" s="7"/>
      <c r="E24" s="8">
        <v>90</v>
      </c>
      <c r="F24" s="43" t="s">
        <v>19</v>
      </c>
      <c r="G24" s="34">
        <f t="shared" ref="G24:K25" si="6">$L24+G$26</f>
        <v>5</v>
      </c>
      <c r="H24" s="34">
        <f t="shared" si="6"/>
        <v>2</v>
      </c>
      <c r="I24" s="34">
        <f>IF(C24&gt;0,I4,"")</f>
        <v>3</v>
      </c>
      <c r="J24" s="34">
        <f>$L24+J$26</f>
        <v>4</v>
      </c>
      <c r="K24" s="34">
        <f>IF(E24&gt;0,K4,"")</f>
        <v>7</v>
      </c>
      <c r="L24" s="1">
        <v>1</v>
      </c>
      <c r="M24" s="47">
        <f t="shared" si="5"/>
        <v>1</v>
      </c>
      <c r="N24" s="48">
        <f t="shared" si="5"/>
        <v>2</v>
      </c>
      <c r="O24" s="53">
        <f t="shared" si="5"/>
        <v>0</v>
      </c>
      <c r="P24" s="48">
        <f t="shared" si="5"/>
        <v>1</v>
      </c>
      <c r="Q24" s="54">
        <f t="shared" si="5"/>
        <v>0</v>
      </c>
      <c r="T24" s="76" t="s">
        <v>33</v>
      </c>
    </row>
    <row r="25" spans="1:20" ht="13.5" thickBot="1">
      <c r="A25" s="19">
        <v>30</v>
      </c>
      <c r="B25" s="83"/>
      <c r="C25" s="10"/>
      <c r="D25" s="10">
        <v>90</v>
      </c>
      <c r="E25" s="11"/>
      <c r="G25" s="34">
        <f>IF(A25&gt;0,G5,"")</f>
        <v>5</v>
      </c>
      <c r="H25" s="34">
        <f t="shared" si="6"/>
        <v>2</v>
      </c>
      <c r="I25" s="34">
        <f t="shared" si="6"/>
        <v>3</v>
      </c>
      <c r="J25" s="34">
        <f>IF(D25&gt;0,J5,"")</f>
        <v>4</v>
      </c>
      <c r="K25" s="34">
        <f t="shared" si="6"/>
        <v>7</v>
      </c>
      <c r="L25" s="1">
        <v>1</v>
      </c>
      <c r="M25" s="55">
        <f t="shared" si="5"/>
        <v>0</v>
      </c>
      <c r="N25" s="57">
        <f t="shared" si="5"/>
        <v>0</v>
      </c>
      <c r="O25" s="49">
        <f t="shared" si="5"/>
        <v>3</v>
      </c>
      <c r="P25" s="56">
        <f t="shared" si="5"/>
        <v>0</v>
      </c>
      <c r="Q25" s="50">
        <f t="shared" si="5"/>
        <v>1</v>
      </c>
      <c r="T25" s="76" t="s">
        <v>33</v>
      </c>
    </row>
    <row r="26" spans="1:20" ht="15.75">
      <c r="B26" s="32" t="s">
        <v>17</v>
      </c>
      <c r="C26" s="30">
        <v>30</v>
      </c>
      <c r="G26" s="1">
        <v>4</v>
      </c>
      <c r="H26" s="1">
        <v>1</v>
      </c>
      <c r="I26" s="1">
        <v>2</v>
      </c>
      <c r="J26" s="1">
        <v>3</v>
      </c>
      <c r="K26" s="1">
        <v>6</v>
      </c>
      <c r="L26" t="s">
        <v>20</v>
      </c>
      <c r="P26" s="2" t="s">
        <v>16</v>
      </c>
      <c r="Q26" s="1">
        <f>F23+C26*M26</f>
        <v>1400</v>
      </c>
      <c r="T26" s="76" t="s">
        <v>33</v>
      </c>
    </row>
    <row r="27" spans="1:20">
      <c r="A27" s="22" t="s">
        <v>22</v>
      </c>
      <c r="M27" t="s">
        <v>21</v>
      </c>
      <c r="T27" s="76" t="s">
        <v>33</v>
      </c>
    </row>
    <row r="28" spans="1:20">
      <c r="A28" s="22" t="s">
        <v>26</v>
      </c>
      <c r="T28" s="76" t="s">
        <v>33</v>
      </c>
    </row>
    <row r="29" spans="1:20" ht="14.25">
      <c r="A29" s="22" t="s">
        <v>24</v>
      </c>
      <c r="C29" s="32" t="s">
        <v>23</v>
      </c>
      <c r="D29" s="1">
        <v>0.3</v>
      </c>
      <c r="G29" s="24" t="s">
        <v>25</v>
      </c>
      <c r="M29" s="22" t="s">
        <v>27</v>
      </c>
      <c r="T29" s="76" t="s">
        <v>33</v>
      </c>
    </row>
    <row r="30" spans="1:20">
      <c r="A30" s="58">
        <f t="shared" ref="A30:E32" si="7">$D$29*A18+(1-$D$29)*A23</f>
        <v>19</v>
      </c>
      <c r="B30" s="58">
        <f t="shared" si="7"/>
        <v>41</v>
      </c>
      <c r="C30" s="58">
        <f t="shared" si="7"/>
        <v>40</v>
      </c>
      <c r="D30" s="58">
        <f t="shared" si="7"/>
        <v>0</v>
      </c>
      <c r="E30" s="58">
        <f t="shared" si="7"/>
        <v>0</v>
      </c>
      <c r="F30" s="82">
        <f>SUMPRODUCT($G$3:$K$5,A30:E32)</f>
        <v>1400</v>
      </c>
      <c r="T30" s="76" t="s">
        <v>33</v>
      </c>
    </row>
    <row r="31" spans="1:20">
      <c r="A31" s="58">
        <f t="shared" si="7"/>
        <v>0</v>
      </c>
      <c r="B31" s="58">
        <f t="shared" si="7"/>
        <v>0</v>
      </c>
      <c r="C31" s="58">
        <f t="shared" si="7"/>
        <v>30</v>
      </c>
      <c r="D31" s="58">
        <f t="shared" si="7"/>
        <v>0</v>
      </c>
      <c r="E31" s="58">
        <f t="shared" si="7"/>
        <v>90</v>
      </c>
      <c r="T31" s="76" t="s">
        <v>33</v>
      </c>
    </row>
    <row r="32" spans="1:20">
      <c r="A32" s="58">
        <f t="shared" si="7"/>
        <v>21</v>
      </c>
      <c r="B32" s="81">
        <f t="shared" si="7"/>
        <v>9</v>
      </c>
      <c r="C32" s="58">
        <f t="shared" si="7"/>
        <v>0</v>
      </c>
      <c r="D32" s="58">
        <f t="shared" si="7"/>
        <v>90</v>
      </c>
      <c r="E32" s="58">
        <f t="shared" si="7"/>
        <v>0</v>
      </c>
      <c r="T32" s="76" t="s">
        <v>33</v>
      </c>
    </row>
    <row r="33" spans="1:19">
      <c r="A33" s="77" t="s">
        <v>33</v>
      </c>
      <c r="B33" s="77" t="s">
        <v>33</v>
      </c>
      <c r="C33" s="77" t="s">
        <v>33</v>
      </c>
      <c r="D33" s="77" t="s">
        <v>33</v>
      </c>
      <c r="E33" s="77" t="s">
        <v>33</v>
      </c>
      <c r="F33" s="77" t="s">
        <v>33</v>
      </c>
      <c r="G33" s="77" t="s">
        <v>33</v>
      </c>
      <c r="H33" s="77" t="s">
        <v>33</v>
      </c>
      <c r="I33" s="77" t="s">
        <v>33</v>
      </c>
      <c r="J33" s="77" t="s">
        <v>33</v>
      </c>
      <c r="K33" s="77" t="s">
        <v>33</v>
      </c>
      <c r="L33" s="77" t="s">
        <v>33</v>
      </c>
      <c r="M33" s="77" t="s">
        <v>33</v>
      </c>
      <c r="N33" s="77" t="s">
        <v>33</v>
      </c>
      <c r="O33" s="77" t="s">
        <v>33</v>
      </c>
      <c r="P33" s="77" t="s">
        <v>33</v>
      </c>
      <c r="Q33" s="77" t="s">
        <v>33</v>
      </c>
      <c r="R33" s="77" t="s">
        <v>33</v>
      </c>
      <c r="S33" s="77" t="s">
        <v>33</v>
      </c>
    </row>
  </sheetData>
  <pageMargins left="1" right="1" top="1" bottom="1" header="0.5" footer="0.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r:id="rId5">
            <anchor moveWithCells="1">
              <from>
                <xdr:col>11</xdr:col>
                <xdr:colOff>295275</xdr:colOff>
                <xdr:row>29</xdr:row>
                <xdr:rowOff>57150</xdr:rowOff>
              </from>
              <to>
                <xdr:col>16</xdr:col>
                <xdr:colOff>104775</xdr:colOff>
                <xdr:row>30</xdr:row>
                <xdr:rowOff>152400</xdr:rowOff>
              </to>
            </anchor>
          </objectPr>
        </oleObject>
      </mc:Choice>
      <mc:Fallback>
        <oleObject progId="Equation.3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/>
  </sheetViews>
  <sheetFormatPr defaultColWidth="9.33203125" defaultRowHeight="12.75"/>
  <sheetData>
    <row r="1" spans="1:17" ht="13.5">
      <c r="A1" s="84" t="s">
        <v>1</v>
      </c>
      <c r="C1" s="22" t="s">
        <v>50</v>
      </c>
      <c r="Q1" s="76" t="s">
        <v>33</v>
      </c>
    </row>
    <row r="2" spans="1:17">
      <c r="Q2" s="76" t="s">
        <v>33</v>
      </c>
    </row>
    <row r="3" spans="1:17" ht="13.5" thickBot="1">
      <c r="A3" s="97" t="s">
        <v>34</v>
      </c>
      <c r="Q3" s="76" t="s">
        <v>33</v>
      </c>
    </row>
    <row r="4" spans="1:17">
      <c r="A4" s="3">
        <v>4</v>
      </c>
      <c r="B4" s="4">
        <v>1</v>
      </c>
      <c r="C4" s="4">
        <v>2</v>
      </c>
      <c r="D4" s="4">
        <v>6</v>
      </c>
      <c r="E4" s="5">
        <v>9</v>
      </c>
      <c r="F4" s="17">
        <v>100</v>
      </c>
      <c r="Q4" s="76" t="s">
        <v>33</v>
      </c>
    </row>
    <row r="5" spans="1:17">
      <c r="A5" s="6">
        <v>6</v>
      </c>
      <c r="B5" s="7">
        <v>4</v>
      </c>
      <c r="C5" s="7">
        <v>3</v>
      </c>
      <c r="D5" s="7">
        <v>5</v>
      </c>
      <c r="E5" s="8">
        <v>7</v>
      </c>
      <c r="F5" s="17">
        <v>120</v>
      </c>
      <c r="Q5" s="76" t="s">
        <v>33</v>
      </c>
    </row>
    <row r="6" spans="1:17" ht="13.5" thickBot="1">
      <c r="A6" s="100">
        <v>5</v>
      </c>
      <c r="B6" s="10">
        <v>2</v>
      </c>
      <c r="C6" s="10">
        <v>6</v>
      </c>
      <c r="D6" s="10">
        <v>4</v>
      </c>
      <c r="E6" s="11">
        <v>8</v>
      </c>
      <c r="F6" s="17">
        <v>120</v>
      </c>
      <c r="Q6" s="76" t="s">
        <v>33</v>
      </c>
    </row>
    <row r="7" spans="1:17">
      <c r="A7" s="7">
        <v>40</v>
      </c>
      <c r="B7" s="7">
        <v>50</v>
      </c>
      <c r="C7" s="7">
        <v>70</v>
      </c>
      <c r="D7" s="7">
        <v>90</v>
      </c>
      <c r="E7" s="7">
        <v>90</v>
      </c>
      <c r="F7" s="31">
        <f>SUM(A7:E7)</f>
        <v>340</v>
      </c>
      <c r="M7" s="62" t="s">
        <v>30</v>
      </c>
      <c r="Q7" s="76" t="s">
        <v>33</v>
      </c>
    </row>
    <row r="8" spans="1:17">
      <c r="M8" s="63">
        <f>MIN($I$10)</f>
        <v>1400</v>
      </c>
      <c r="Q8" s="76" t="s">
        <v>33</v>
      </c>
    </row>
    <row r="9" spans="1:17" ht="13.5" thickBot="1">
      <c r="A9" s="97" t="s">
        <v>35</v>
      </c>
      <c r="C9" s="25" t="s">
        <v>3</v>
      </c>
      <c r="F9" t="s">
        <v>28</v>
      </c>
      <c r="M9" s="63">
        <f>COUNT($A$10:$E$12)</f>
        <v>15</v>
      </c>
      <c r="Q9" s="76" t="s">
        <v>33</v>
      </c>
    </row>
    <row r="10" spans="1:17" ht="13.5" thickBot="1">
      <c r="A10" s="88">
        <v>40</v>
      </c>
      <c r="B10" s="89">
        <v>20</v>
      </c>
      <c r="C10" s="89">
        <v>40</v>
      </c>
      <c r="D10" s="89">
        <v>0</v>
      </c>
      <c r="E10" s="90">
        <v>0</v>
      </c>
      <c r="F10" s="86">
        <f>SUM(A10:E10)</f>
        <v>100</v>
      </c>
      <c r="H10" s="60" t="s">
        <v>15</v>
      </c>
      <c r="I10" s="98">
        <f>SUMPRODUCT($A$4:$E$6,A10:E12)</f>
        <v>1400</v>
      </c>
      <c r="M10" s="63" t="b">
        <f t="array" ref="M10">$F$10:$F$12=solver!$F$4:$F$6</f>
        <v>1</v>
      </c>
      <c r="Q10" s="76" t="s">
        <v>33</v>
      </c>
    </row>
    <row r="11" spans="1:17">
      <c r="A11" s="91">
        <v>0</v>
      </c>
      <c r="B11" s="92">
        <v>0</v>
      </c>
      <c r="C11" s="92">
        <v>30</v>
      </c>
      <c r="D11" s="92">
        <v>0</v>
      </c>
      <c r="E11" s="93">
        <v>90</v>
      </c>
      <c r="F11" s="86">
        <f>SUM(A11:E11)</f>
        <v>120</v>
      </c>
      <c r="M11" s="63" t="b">
        <f t="array" ref="M11">$A$13:$D$13=solver!$A$7:$D$7</f>
        <v>1</v>
      </c>
      <c r="Q11" s="76" t="s">
        <v>33</v>
      </c>
    </row>
    <row r="12" spans="1:17" ht="13.5" thickBot="1">
      <c r="A12" s="94">
        <v>0</v>
      </c>
      <c r="B12" s="95">
        <v>30</v>
      </c>
      <c r="C12" s="95">
        <v>0</v>
      </c>
      <c r="D12" s="95">
        <v>90</v>
      </c>
      <c r="E12" s="96">
        <v>0</v>
      </c>
      <c r="F12" s="86">
        <f>SUM(A12:E12)</f>
        <v>120</v>
      </c>
      <c r="M12" s="63">
        <f>{100;100;0.00000000001;0.00000000005;TRUE;FALSE;FALSE;1;1;1;0.00000000001;TRUE}</f>
        <v>100</v>
      </c>
      <c r="Q12" s="76" t="s">
        <v>33</v>
      </c>
    </row>
    <row r="13" spans="1:17">
      <c r="A13" s="87">
        <f>SUM(A10:A12)</f>
        <v>40</v>
      </c>
      <c r="B13" s="87">
        <f>SUM(B10:B12)</f>
        <v>50</v>
      </c>
      <c r="C13" s="87">
        <f>SUM(C10:C12)</f>
        <v>70</v>
      </c>
      <c r="D13" s="87">
        <f>SUM(D10:D12)</f>
        <v>90</v>
      </c>
      <c r="E13" s="61" t="s">
        <v>29</v>
      </c>
      <c r="Q13" s="76" t="s">
        <v>33</v>
      </c>
    </row>
    <row r="14" spans="1:17">
      <c r="A14" s="85" t="s">
        <v>36</v>
      </c>
      <c r="Q14" s="76" t="s">
        <v>33</v>
      </c>
    </row>
    <row r="15" spans="1:17">
      <c r="A15" s="99" t="s">
        <v>37</v>
      </c>
      <c r="Q15" s="76" t="s">
        <v>33</v>
      </c>
    </row>
    <row r="16" spans="1:17">
      <c r="A16" s="85" t="s">
        <v>38</v>
      </c>
      <c r="Q16" s="76" t="s">
        <v>33</v>
      </c>
    </row>
    <row r="17" spans="1:17">
      <c r="A17" s="85" t="s">
        <v>39</v>
      </c>
      <c r="E17" s="22" t="s">
        <v>49</v>
      </c>
      <c r="Q17" s="76" t="s">
        <v>33</v>
      </c>
    </row>
    <row r="18" spans="1:17">
      <c r="A18" s="85" t="s">
        <v>40</v>
      </c>
      <c r="Q18" s="76" t="s">
        <v>33</v>
      </c>
    </row>
    <row r="19" spans="1:17">
      <c r="A19" s="85" t="s">
        <v>41</v>
      </c>
      <c r="Q19" s="76" t="s">
        <v>33</v>
      </c>
    </row>
    <row r="20" spans="1:17">
      <c r="A20" s="85" t="s">
        <v>42</v>
      </c>
      <c r="Q20" s="76" t="s">
        <v>33</v>
      </c>
    </row>
    <row r="21" spans="1:17">
      <c r="A21" s="85" t="s">
        <v>43</v>
      </c>
      <c r="Q21" s="76" t="s">
        <v>33</v>
      </c>
    </row>
    <row r="22" spans="1:17">
      <c r="A22" s="85" t="s">
        <v>44</v>
      </c>
      <c r="Q22" s="76" t="s">
        <v>33</v>
      </c>
    </row>
    <row r="23" spans="1:17">
      <c r="A23" s="85" t="s">
        <v>45</v>
      </c>
      <c r="Q23" s="76" t="s">
        <v>33</v>
      </c>
    </row>
    <row r="24" spans="1:17">
      <c r="A24" s="85" t="s">
        <v>46</v>
      </c>
      <c r="Q24" s="76" t="s">
        <v>33</v>
      </c>
    </row>
    <row r="25" spans="1:17">
      <c r="A25" s="85" t="s">
        <v>47</v>
      </c>
      <c r="Q25" s="76" t="s">
        <v>33</v>
      </c>
    </row>
    <row r="26" spans="1:17">
      <c r="A26" s="99" t="s">
        <v>48</v>
      </c>
      <c r="Q26" s="76" t="s">
        <v>33</v>
      </c>
    </row>
    <row r="27" spans="1:17">
      <c r="A27" s="77" t="s">
        <v>33</v>
      </c>
      <c r="B27" s="77" t="s">
        <v>33</v>
      </c>
      <c r="C27" s="77" t="s">
        <v>33</v>
      </c>
      <c r="D27" s="77" t="s">
        <v>33</v>
      </c>
      <c r="E27" s="77" t="s">
        <v>33</v>
      </c>
      <c r="F27" s="77" t="s">
        <v>33</v>
      </c>
      <c r="G27" s="77" t="s">
        <v>33</v>
      </c>
      <c r="H27" s="77" t="s">
        <v>33</v>
      </c>
      <c r="I27" s="77" t="s">
        <v>33</v>
      </c>
      <c r="J27" s="77" t="s">
        <v>33</v>
      </c>
      <c r="K27" s="77" t="s">
        <v>33</v>
      </c>
      <c r="L27" s="77" t="s">
        <v>33</v>
      </c>
      <c r="M27" s="77" t="s">
        <v>33</v>
      </c>
      <c r="N27" s="77" t="s">
        <v>33</v>
      </c>
      <c r="O27" s="77" t="s">
        <v>33</v>
      </c>
      <c r="P27" s="77" t="s">
        <v>33</v>
      </c>
    </row>
  </sheetData>
  <phoneticPr fontId="1" type="noConversion"/>
  <pageMargins left="1" right="1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/>
  </sheetViews>
  <sheetFormatPr defaultColWidth="6.83203125" defaultRowHeight="12.75"/>
  <sheetData>
    <row r="1" spans="1:17" ht="13.5">
      <c r="A1" s="23" t="s">
        <v>1</v>
      </c>
      <c r="C1" s="22" t="s">
        <v>0</v>
      </c>
      <c r="L1" s="27" t="s">
        <v>8</v>
      </c>
      <c r="M1" s="27" t="s">
        <v>9</v>
      </c>
    </row>
    <row r="2" spans="1:17" ht="13.5" thickBot="1">
      <c r="M2" s="27" t="s">
        <v>10</v>
      </c>
    </row>
    <row r="3" spans="1:17">
      <c r="F3" s="25" t="s">
        <v>2</v>
      </c>
      <c r="G3" s="3">
        <v>4</v>
      </c>
      <c r="H3" s="4">
        <v>1</v>
      </c>
      <c r="I3" s="4">
        <v>2</v>
      </c>
      <c r="J3" s="4">
        <v>6</v>
      </c>
      <c r="K3" s="5">
        <v>9</v>
      </c>
      <c r="L3" s="17">
        <v>100</v>
      </c>
      <c r="M3" s="27" t="s">
        <v>11</v>
      </c>
    </row>
    <row r="4" spans="1:17">
      <c r="G4" s="6">
        <v>6</v>
      </c>
      <c r="H4" s="7">
        <v>4</v>
      </c>
      <c r="I4" s="7">
        <v>3</v>
      </c>
      <c r="J4" s="7">
        <v>5</v>
      </c>
      <c r="K4" s="8">
        <v>7</v>
      </c>
      <c r="L4" s="17">
        <v>120</v>
      </c>
      <c r="M4" s="27" t="s">
        <v>12</v>
      </c>
    </row>
    <row r="5" spans="1:17" ht="13.5" thickBot="1">
      <c r="C5" s="25"/>
      <c r="G5" s="9">
        <v>5</v>
      </c>
      <c r="H5" s="10">
        <v>2</v>
      </c>
      <c r="I5" s="10">
        <v>6</v>
      </c>
      <c r="J5" s="10">
        <v>4</v>
      </c>
      <c r="K5" s="11">
        <v>8</v>
      </c>
      <c r="L5" s="17">
        <v>120</v>
      </c>
      <c r="M5" s="28" t="s">
        <v>13</v>
      </c>
    </row>
    <row r="6" spans="1:17">
      <c r="C6" s="25"/>
      <c r="G6" s="7">
        <v>40</v>
      </c>
      <c r="H6" s="7">
        <v>50</v>
      </c>
      <c r="I6" s="7">
        <v>70</v>
      </c>
      <c r="J6" s="7">
        <v>90</v>
      </c>
      <c r="K6" s="7">
        <v>90</v>
      </c>
      <c r="L6" s="31">
        <f>SUM(G6:K6)</f>
        <v>340</v>
      </c>
      <c r="M6" s="28"/>
    </row>
    <row r="7" spans="1:17" ht="14.25">
      <c r="A7" s="22" t="s">
        <v>31</v>
      </c>
      <c r="C7" s="25" t="s">
        <v>3</v>
      </c>
      <c r="F7" s="24" t="s">
        <v>15</v>
      </c>
      <c r="I7" s="25" t="s">
        <v>4</v>
      </c>
      <c r="L7" s="25" t="s">
        <v>6</v>
      </c>
      <c r="O7" s="25" t="s">
        <v>5</v>
      </c>
      <c r="Q7" s="25" t="s">
        <v>18</v>
      </c>
    </row>
    <row r="8" spans="1:17">
      <c r="A8" s="74"/>
      <c r="B8" s="74"/>
      <c r="C8" s="74"/>
      <c r="D8" s="74"/>
      <c r="E8" s="74"/>
      <c r="F8" s="1"/>
      <c r="G8" s="74"/>
      <c r="H8" s="74"/>
      <c r="I8" s="74"/>
      <c r="J8" s="74"/>
      <c r="K8" s="74"/>
      <c r="L8" s="31"/>
      <c r="M8" s="74"/>
      <c r="N8" s="74"/>
      <c r="O8" s="74"/>
      <c r="P8" s="74"/>
      <c r="Q8" s="74"/>
    </row>
    <row r="9" spans="1:17">
      <c r="A9" s="74"/>
      <c r="B9" s="74"/>
      <c r="C9" s="74"/>
      <c r="D9" s="75"/>
      <c r="E9" s="74"/>
      <c r="G9" s="74"/>
      <c r="H9" s="74"/>
      <c r="I9" s="74"/>
      <c r="J9" s="75"/>
      <c r="K9" s="74"/>
      <c r="L9" s="1"/>
      <c r="M9" s="74"/>
      <c r="N9" s="74"/>
      <c r="O9" s="74"/>
      <c r="P9" s="75"/>
      <c r="Q9" s="74"/>
    </row>
    <row r="10" spans="1:17">
      <c r="A10" s="74"/>
      <c r="B10" s="74"/>
      <c r="C10" s="74"/>
      <c r="D10" s="75"/>
      <c r="E10" s="75"/>
      <c r="G10" s="74"/>
      <c r="H10" s="74"/>
      <c r="I10" s="74"/>
      <c r="J10" s="75"/>
      <c r="K10" s="75"/>
      <c r="L10" s="1"/>
      <c r="M10" s="74"/>
      <c r="N10" s="74"/>
      <c r="O10" s="74"/>
      <c r="P10" s="75"/>
      <c r="Q10" s="75"/>
    </row>
    <row r="11" spans="1:17" ht="15.75">
      <c r="B11" s="32" t="s">
        <v>17</v>
      </c>
      <c r="C11" s="30"/>
      <c r="F11" s="25" t="s">
        <v>7</v>
      </c>
      <c r="G11" s="1"/>
      <c r="H11" s="1"/>
      <c r="I11" s="1"/>
      <c r="J11" s="1"/>
      <c r="K11" s="1"/>
      <c r="P11" s="2" t="s">
        <v>16</v>
      </c>
      <c r="Q11" s="1"/>
    </row>
    <row r="12" spans="1:17">
      <c r="C12" s="30"/>
      <c r="F12" s="25"/>
      <c r="G12" s="1"/>
      <c r="H12" s="1"/>
      <c r="I12" s="1"/>
      <c r="J12" s="1"/>
      <c r="K12" s="1"/>
    </row>
    <row r="13" spans="1:17">
      <c r="A13" s="74"/>
      <c r="B13" s="74"/>
      <c r="C13" s="74"/>
      <c r="D13" s="74"/>
      <c r="E13" s="74"/>
      <c r="F13" s="1"/>
      <c r="G13" s="74"/>
      <c r="H13" s="74"/>
      <c r="I13" s="74"/>
      <c r="J13" s="74"/>
      <c r="K13" s="74"/>
      <c r="L13" s="31"/>
      <c r="M13" s="74"/>
      <c r="N13" s="74"/>
      <c r="O13" s="74"/>
      <c r="P13" s="74"/>
      <c r="Q13" s="74"/>
    </row>
    <row r="14" spans="1:17">
      <c r="A14" s="74"/>
      <c r="B14" s="74"/>
      <c r="C14" s="74"/>
      <c r="D14" s="75"/>
      <c r="E14" s="74"/>
      <c r="G14" s="74"/>
      <c r="H14" s="74"/>
      <c r="I14" s="74"/>
      <c r="J14" s="75"/>
      <c r="K14" s="74"/>
      <c r="L14" s="1"/>
      <c r="M14" s="74"/>
      <c r="N14" s="74"/>
      <c r="O14" s="74"/>
      <c r="P14" s="75"/>
      <c r="Q14" s="74"/>
    </row>
    <row r="15" spans="1:17">
      <c r="A15" s="74"/>
      <c r="B15" s="74"/>
      <c r="C15" s="74"/>
      <c r="D15" s="75"/>
      <c r="E15" s="75"/>
      <c r="G15" s="74"/>
      <c r="H15" s="74"/>
      <c r="I15" s="74"/>
      <c r="J15" s="75"/>
      <c r="K15" s="75"/>
      <c r="L15" s="1"/>
      <c r="M15" s="74"/>
      <c r="N15" s="74"/>
      <c r="O15" s="74"/>
      <c r="P15" s="75"/>
      <c r="Q15" s="75"/>
    </row>
    <row r="16" spans="1:17" ht="15.75">
      <c r="B16" s="32" t="s">
        <v>17</v>
      </c>
      <c r="C16" s="30"/>
      <c r="F16" s="25" t="s">
        <v>7</v>
      </c>
      <c r="G16" s="1"/>
      <c r="H16" s="1"/>
      <c r="I16" s="1"/>
      <c r="J16" s="1"/>
      <c r="K16" s="1"/>
      <c r="P16" s="2" t="s">
        <v>16</v>
      </c>
      <c r="Q16" s="1"/>
    </row>
    <row r="18" spans="1:17">
      <c r="A18" s="74"/>
      <c r="B18" s="74"/>
      <c r="C18" s="74"/>
      <c r="D18" s="74"/>
      <c r="E18" s="74"/>
      <c r="F18" s="1"/>
      <c r="G18" s="74"/>
      <c r="H18" s="74"/>
      <c r="I18" s="74"/>
      <c r="J18" s="74"/>
      <c r="K18" s="74"/>
      <c r="L18" s="31"/>
      <c r="M18" s="74"/>
      <c r="N18" s="74"/>
      <c r="O18" s="74"/>
      <c r="P18" s="74"/>
      <c r="Q18" s="74"/>
    </row>
    <row r="19" spans="1:17">
      <c r="A19" s="74"/>
      <c r="B19" s="74"/>
      <c r="C19" s="74"/>
      <c r="D19" s="75"/>
      <c r="E19" s="74"/>
      <c r="G19" s="74"/>
      <c r="H19" s="74"/>
      <c r="I19" s="74"/>
      <c r="J19" s="75"/>
      <c r="K19" s="74"/>
      <c r="L19" s="1"/>
      <c r="M19" s="74"/>
      <c r="N19" s="74"/>
      <c r="O19" s="74"/>
      <c r="P19" s="75"/>
      <c r="Q19" s="74"/>
    </row>
    <row r="20" spans="1:17">
      <c r="A20" s="74"/>
      <c r="B20" s="74"/>
      <c r="C20" s="74"/>
      <c r="D20" s="75"/>
      <c r="E20" s="75"/>
      <c r="G20" s="74"/>
      <c r="H20" s="74"/>
      <c r="I20" s="74"/>
      <c r="J20" s="75"/>
      <c r="K20" s="75"/>
      <c r="L20" s="1"/>
      <c r="M20" s="74"/>
      <c r="N20" s="74"/>
      <c r="O20" s="74"/>
      <c r="P20" s="75"/>
      <c r="Q20" s="75"/>
    </row>
    <row r="21" spans="1:17" ht="15.75">
      <c r="B21" s="32" t="s">
        <v>17</v>
      </c>
      <c r="C21" s="30"/>
      <c r="F21" s="25" t="s">
        <v>7</v>
      </c>
      <c r="G21" s="1"/>
      <c r="H21" s="1"/>
      <c r="I21" s="1"/>
      <c r="J21" s="1"/>
      <c r="K21" s="1"/>
      <c r="P21" s="2" t="s">
        <v>16</v>
      </c>
      <c r="Q21" s="1"/>
    </row>
    <row r="23" spans="1:17">
      <c r="A23" s="74"/>
      <c r="B23" s="74"/>
      <c r="C23" s="74"/>
      <c r="D23" s="74"/>
      <c r="E23" s="74"/>
      <c r="F23" s="1"/>
      <c r="G23" s="74"/>
      <c r="H23" s="74"/>
      <c r="I23" s="74"/>
      <c r="J23" s="74"/>
      <c r="K23" s="74"/>
      <c r="L23" s="31"/>
      <c r="M23" s="74"/>
      <c r="N23" s="74"/>
      <c r="O23" s="74"/>
      <c r="P23" s="74"/>
      <c r="Q23" s="74"/>
    </row>
    <row r="24" spans="1:17">
      <c r="A24" s="74"/>
      <c r="B24" s="74"/>
      <c r="C24" s="74"/>
      <c r="D24" s="75"/>
      <c r="E24" s="74"/>
      <c r="G24" s="74"/>
      <c r="H24" s="74"/>
      <c r="I24" s="74"/>
      <c r="J24" s="75"/>
      <c r="K24" s="74"/>
      <c r="L24" s="1"/>
      <c r="M24" s="74"/>
      <c r="N24" s="74"/>
      <c r="O24" s="74"/>
      <c r="P24" s="75"/>
      <c r="Q24" s="74"/>
    </row>
    <row r="25" spans="1:17">
      <c r="A25" s="74"/>
      <c r="B25" s="74"/>
      <c r="C25" s="74"/>
      <c r="D25" s="75"/>
      <c r="E25" s="75"/>
      <c r="G25" s="74"/>
      <c r="H25" s="74"/>
      <c r="I25" s="74"/>
      <c r="J25" s="75"/>
      <c r="K25" s="75"/>
      <c r="L25" s="1"/>
      <c r="M25" s="74"/>
      <c r="N25" s="74"/>
      <c r="O25" s="74"/>
      <c r="P25" s="75"/>
      <c r="Q25" s="75"/>
    </row>
    <row r="26" spans="1:17" ht="15.75">
      <c r="B26" s="32" t="s">
        <v>17</v>
      </c>
      <c r="C26" s="30"/>
      <c r="F26" s="25" t="s">
        <v>7</v>
      </c>
      <c r="G26" s="1"/>
      <c r="H26" s="1"/>
      <c r="I26" s="1"/>
      <c r="J26" s="1"/>
      <c r="K26" s="1"/>
      <c r="P26" s="2" t="s">
        <v>16</v>
      </c>
      <c r="Q26" s="1"/>
    </row>
    <row r="28" spans="1:17">
      <c r="A28" s="74"/>
      <c r="B28" s="74"/>
      <c r="C28" s="74"/>
      <c r="D28" s="74"/>
      <c r="E28" s="74"/>
      <c r="F28" s="1"/>
      <c r="G28" s="74"/>
      <c r="H28" s="74"/>
      <c r="I28" s="74"/>
      <c r="J28" s="74"/>
      <c r="K28" s="74"/>
      <c r="L28" s="31"/>
      <c r="M28" s="74"/>
      <c r="N28" s="74"/>
      <c r="O28" s="74"/>
      <c r="P28" s="74"/>
      <c r="Q28" s="74"/>
    </row>
    <row r="29" spans="1:17">
      <c r="A29" s="74"/>
      <c r="B29" s="74"/>
      <c r="C29" s="74"/>
      <c r="D29" s="75"/>
      <c r="E29" s="74"/>
      <c r="G29" s="74"/>
      <c r="H29" s="74"/>
      <c r="I29" s="74"/>
      <c r="J29" s="75"/>
      <c r="K29" s="74"/>
      <c r="L29" s="1"/>
      <c r="M29" s="74"/>
      <c r="N29" s="74"/>
      <c r="O29" s="74"/>
      <c r="P29" s="75"/>
      <c r="Q29" s="74"/>
    </row>
    <row r="30" spans="1:17">
      <c r="A30" s="74"/>
      <c r="B30" s="74"/>
      <c r="C30" s="74"/>
      <c r="D30" s="75"/>
      <c r="E30" s="75"/>
      <c r="G30" s="74"/>
      <c r="H30" s="74"/>
      <c r="I30" s="74"/>
      <c r="J30" s="75"/>
      <c r="K30" s="75"/>
      <c r="L30" s="1"/>
      <c r="M30" s="74"/>
      <c r="N30" s="74"/>
      <c r="O30" s="74"/>
      <c r="P30" s="75"/>
      <c r="Q30" s="75"/>
    </row>
    <row r="31" spans="1:17" ht="15.75">
      <c r="B31" s="32" t="s">
        <v>17</v>
      </c>
      <c r="C31" s="30"/>
      <c r="F31" s="25" t="s">
        <v>7</v>
      </c>
      <c r="G31" s="1"/>
      <c r="H31" s="1"/>
      <c r="I31" s="1"/>
      <c r="J31" s="1"/>
      <c r="K31" s="1"/>
      <c r="P31" s="2" t="s">
        <v>16</v>
      </c>
      <c r="Q31" s="1"/>
    </row>
    <row r="32" spans="1:17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stepst</vt:lpstr>
      <vt:lpstr>stepstNW</vt:lpstr>
      <vt:lpstr>solver</vt:lpstr>
      <vt:lpstr>grid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cp:lastPrinted>2010-04-13T13:19:19Z</cp:lastPrinted>
  <dcterms:created xsi:type="dcterms:W3CDTF">2009-03-12T19:39:31Z</dcterms:created>
  <dcterms:modified xsi:type="dcterms:W3CDTF">2019-03-28T13:47:45Z</dcterms:modified>
</cp:coreProperties>
</file>