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1835" windowHeight="6225"/>
  </bookViews>
  <sheets>
    <sheet name="calcP" sheetId="1" r:id="rId1"/>
    <sheet name="SensiP" sheetId="2" r:id="rId2"/>
    <sheet name="calcD" sheetId="3" r:id="rId3"/>
    <sheet name="SensiD" sheetId="4" r:id="rId4"/>
  </sheets>
  <definedNames>
    <definedName name="solver_adj" localSheetId="2" hidden="1">calcD!$B$12:$C$12</definedName>
    <definedName name="solver_adj" localSheetId="0" hidden="1">calcP!$B$5:$G$5</definedName>
    <definedName name="solver_cvg" localSheetId="2" hidden="1">0.0001</definedName>
    <definedName name="solver_cvg" localSheetId="0" hidden="1">0.0001</definedName>
    <definedName name="solver_drv" localSheetId="2" hidden="1">1</definedName>
    <definedName name="solver_drv" localSheetId="0" hidden="1">1</definedName>
    <definedName name="solver_eng" localSheetId="2" hidden="1">2</definedName>
    <definedName name="solver_eng" localSheetId="0" hidden="1">2</definedName>
    <definedName name="solver_est" localSheetId="2" hidden="1">1</definedName>
    <definedName name="solver_est" localSheetId="0" hidden="1">1</definedName>
    <definedName name="solver_itr" localSheetId="2" hidden="1">2147483647</definedName>
    <definedName name="solver_itr" localSheetId="0" hidden="1">2147483647</definedName>
    <definedName name="solver_lhs1" localSheetId="2" hidden="1">calcD!$D$15:$D$20</definedName>
    <definedName name="solver_lhs1" localSheetId="0" hidden="1">calcP!$H$8:$H$9</definedName>
    <definedName name="solver_mip" localSheetId="2" hidden="1">2147483647</definedName>
    <definedName name="solver_mip" localSheetId="0" hidden="1">2147483647</definedName>
    <definedName name="solver_mni" localSheetId="2" hidden="1">30</definedName>
    <definedName name="solver_mni" localSheetId="0" hidden="1">30</definedName>
    <definedName name="solver_mrt" localSheetId="2" hidden="1">0.075</definedName>
    <definedName name="solver_mrt" localSheetId="0" hidden="1">0.075</definedName>
    <definedName name="solver_msl" localSheetId="2" hidden="1">2</definedName>
    <definedName name="solver_msl" localSheetId="0" hidden="1">2</definedName>
    <definedName name="solver_neg" localSheetId="2" hidden="1">1</definedName>
    <definedName name="solver_neg" localSheetId="0" hidden="1">1</definedName>
    <definedName name="solver_nod" localSheetId="2" hidden="1">2147483647</definedName>
    <definedName name="solver_nod" localSheetId="0" hidden="1">2147483647</definedName>
    <definedName name="solver_num" localSheetId="2" hidden="1">1</definedName>
    <definedName name="solver_num" localSheetId="0" hidden="1">1</definedName>
    <definedName name="solver_nwt" localSheetId="2" hidden="1">1</definedName>
    <definedName name="solver_nwt" localSheetId="0" hidden="1">1</definedName>
    <definedName name="solver_opt" localSheetId="2" hidden="1">calcD!$D$13</definedName>
    <definedName name="solver_opt" localSheetId="0" hidden="1">calcP!$H$6</definedName>
    <definedName name="solver_pre" localSheetId="2" hidden="1">0.000001</definedName>
    <definedName name="solver_pre" localSheetId="0" hidden="1">0.000001</definedName>
    <definedName name="solver_rbv" localSheetId="2" hidden="1">1</definedName>
    <definedName name="solver_rbv" localSheetId="0" hidden="1">1</definedName>
    <definedName name="solver_rel1" localSheetId="2" hidden="1">3</definedName>
    <definedName name="solver_rel1" localSheetId="0" hidden="1">1</definedName>
    <definedName name="solver_rhs1" localSheetId="2" hidden="1">calcD!$F$15:$F$20</definedName>
    <definedName name="solver_rhs1" localSheetId="0" hidden="1">calcP!$J$8:$J$9</definedName>
    <definedName name="solver_rlx" localSheetId="2" hidden="1">2</definedName>
    <definedName name="solver_rlx" localSheetId="0" hidden="1">2</definedName>
    <definedName name="solver_rsd" localSheetId="2" hidden="1">0</definedName>
    <definedName name="solver_rsd" localSheetId="0" hidden="1">0</definedName>
    <definedName name="solver_scl" localSheetId="2" hidden="1">1</definedName>
    <definedName name="solver_scl" localSheetId="0" hidden="1">1</definedName>
    <definedName name="solver_sho" localSheetId="2" hidden="1">1</definedName>
    <definedName name="solver_sho" localSheetId="0" hidden="1">1</definedName>
    <definedName name="solver_ssz" localSheetId="2" hidden="1">100</definedName>
    <definedName name="solver_ssz" localSheetId="0" hidden="1">100</definedName>
    <definedName name="solver_tim" localSheetId="2" hidden="1">2147483647</definedName>
    <definedName name="solver_tim" localSheetId="0" hidden="1">2147483647</definedName>
    <definedName name="solver_tol" localSheetId="2" hidden="1">0.01</definedName>
    <definedName name="solver_tol" localSheetId="0" hidden="1">0.01</definedName>
    <definedName name="solver_typ" localSheetId="2" hidden="1">2</definedName>
    <definedName name="solver_typ" localSheetId="0" hidden="1">1</definedName>
    <definedName name="solver_val" localSheetId="2" hidden="1">0</definedName>
    <definedName name="solver_val" localSheetId="0" hidden="1">0</definedName>
    <definedName name="solver_ver" localSheetId="2" hidden="1">3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3" l="1"/>
  <c r="D18" i="3"/>
  <c r="D17" i="3"/>
  <c r="D16" i="3"/>
  <c r="D15" i="3"/>
  <c r="D13" i="3"/>
  <c r="D20" i="3"/>
  <c r="F15" i="3" a="1"/>
  <c r="F15" i="3" s="1"/>
  <c r="B13" i="3" a="1"/>
  <c r="C13" i="3" s="1"/>
  <c r="B15" i="3" a="1"/>
  <c r="C15" i="3" s="1"/>
  <c r="I16" i="3"/>
  <c r="I15" i="3"/>
  <c r="I13" i="3"/>
  <c r="H9" i="3"/>
  <c r="H8" i="3"/>
  <c r="I14" i="3" s="1" a="1"/>
  <c r="I14" i="3" s="1"/>
  <c r="H6" i="3"/>
  <c r="I12" i="3" s="1"/>
  <c r="I15" i="1"/>
  <c r="I14" i="1"/>
  <c r="I12" i="1"/>
  <c r="H8" i="1"/>
  <c r="I13" i="1" s="1" a="1"/>
  <c r="H9" i="1"/>
  <c r="H6" i="1"/>
  <c r="I11" i="1" s="1"/>
  <c r="F16" i="3" l="1"/>
  <c r="F18" i="3"/>
  <c r="F17" i="3"/>
  <c r="F20" i="3"/>
  <c r="F19" i="3"/>
  <c r="B13" i="3"/>
  <c r="B19" i="3"/>
  <c r="B17" i="3"/>
  <c r="B15" i="3"/>
  <c r="C20" i="3"/>
  <c r="C18" i="3"/>
  <c r="C16" i="3"/>
  <c r="B20" i="3"/>
  <c r="B18" i="3"/>
  <c r="B16" i="3"/>
  <c r="C19" i="3"/>
  <c r="C17" i="3"/>
  <c r="I13" i="1"/>
</calcChain>
</file>

<file path=xl/sharedStrings.xml><?xml version="1.0" encoding="utf-8"?>
<sst xmlns="http://schemas.openxmlformats.org/spreadsheetml/2006/main" count="202" uniqueCount="76">
  <si>
    <t>Duality</t>
  </si>
  <si>
    <t>MAX</t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</si>
  <si>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</si>
  <si>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1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</si>
  <si>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2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</si>
  <si>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3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</si>
  <si>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4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</si>
  <si>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5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</si>
  <si>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6</t>
    </r>
  </si>
  <si>
    <r>
      <rPr>
        <b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</si>
  <si>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</t>
    </r>
  </si>
  <si>
    <t>&lt;</t>
  </si>
  <si>
    <r>
      <t xml:space="preserve">= </t>
    </r>
    <r>
      <rPr>
        <i/>
        <sz val="10"/>
        <color theme="1"/>
        <rFont val="Arial Narrow"/>
        <family val="2"/>
      </rPr>
      <t>z</t>
    </r>
    <r>
      <rPr>
        <b/>
        <vertAlign val="subscript"/>
        <sz val="10"/>
        <color theme="1"/>
        <rFont val="Arial Narrow"/>
        <family val="2"/>
      </rPr>
      <t>MAX</t>
    </r>
  </si>
  <si>
    <t>*</t>
  </si>
  <si>
    <t>Solver Model</t>
  </si>
  <si>
    <t>Microsoft Excel 16.0 Sensitivity Report</t>
  </si>
  <si>
    <t>Worksheet: [pairDual.xlsx]calcP</t>
  </si>
  <si>
    <t>Report Created: 28/03/2019 16:43:17</t>
  </si>
  <si>
    <t>Variable Cells</t>
  </si>
  <si>
    <t>Cell</t>
  </si>
  <si>
    <t>Name</t>
  </si>
  <si>
    <t>Final</t>
  </si>
  <si>
    <t>Value</t>
  </si>
  <si>
    <t>Reduced</t>
  </si>
  <si>
    <t>Cost</t>
  </si>
  <si>
    <t>Objective</t>
  </si>
  <si>
    <t>Coefficient</t>
  </si>
  <si>
    <t>Allowable</t>
  </si>
  <si>
    <t>Increase</t>
  </si>
  <si>
    <t>Decrease</t>
  </si>
  <si>
    <t>Constraints</t>
  </si>
  <si>
    <t>Shadow</t>
  </si>
  <si>
    <t>Price</t>
  </si>
  <si>
    <t>Constraint</t>
  </si>
  <si>
    <t>R.H. Side</t>
  </si>
  <si>
    <t>$B$4</t>
  </si>
  <si>
    <t>x =</t>
  </si>
  <si>
    <t>$C$4</t>
  </si>
  <si>
    <t>x = Duality</t>
  </si>
  <si>
    <t>$D$4</t>
  </si>
  <si>
    <t>$E$4</t>
  </si>
  <si>
    <t>$F$4</t>
  </si>
  <si>
    <t>$G$4</t>
  </si>
  <si>
    <t>$H$7</t>
  </si>
  <si>
    <t>A =</t>
  </si>
  <si>
    <t>$H$8</t>
  </si>
  <si>
    <t>MIN</t>
  </si>
  <si>
    <r>
      <rPr>
        <b/>
        <sz val="10"/>
        <color theme="1"/>
        <rFont val="Times New Roman"/>
        <family val="1"/>
      </rPr>
      <t>w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</si>
  <si>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0"/>
        <color theme="1"/>
        <rFont val="Times New Roman"/>
        <family val="1"/>
      </rPr>
      <t>1</t>
    </r>
  </si>
  <si>
    <r>
      <rPr>
        <i/>
        <sz val="10"/>
        <color theme="1"/>
        <rFont val="Times New Roman"/>
        <family val="1"/>
      </rPr>
      <t>w</t>
    </r>
    <r>
      <rPr>
        <b/>
        <vertAlign val="subscript"/>
        <sz val="10"/>
        <color theme="1"/>
        <rFont val="Times New Roman"/>
        <family val="1"/>
      </rPr>
      <t>2</t>
    </r>
  </si>
  <si>
    <t>Excel tricks</t>
  </si>
  <si>
    <t>Use F4</t>
  </si>
  <si>
    <t>Insert ' before initial =</t>
  </si>
  <si>
    <t>https://support.microsoft.com/en-us/help/175616/fix-error-438-object-doesn-t-support-this-property-or-method</t>
  </si>
  <si>
    <t>Beware Error 483 !</t>
  </si>
  <si>
    <r>
      <rPr>
        <b/>
        <sz val="10"/>
        <color theme="1"/>
        <rFont val="Times New Roman"/>
        <family val="1"/>
      </rPr>
      <t>A</t>
    </r>
    <r>
      <rPr>
        <vertAlign val="super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</t>
    </r>
  </si>
  <si>
    <t>&gt;</t>
  </si>
  <si>
    <r>
      <t xml:space="preserve">= </t>
    </r>
    <r>
      <rPr>
        <i/>
        <sz val="10"/>
        <color theme="1"/>
        <rFont val="Arial Narrow"/>
        <family val="2"/>
      </rPr>
      <t>z</t>
    </r>
    <r>
      <rPr>
        <b/>
        <vertAlign val="subscript"/>
        <sz val="10"/>
        <color theme="1"/>
        <rFont val="Arial Narrow"/>
        <family val="2"/>
      </rPr>
      <t>MIN</t>
    </r>
  </si>
  <si>
    <t>Worksheet: [pairDual.xlsx]calcD</t>
  </si>
  <si>
    <t>Report Created: 28/03/2019 17:02:48</t>
  </si>
  <si>
    <t>$B$12</t>
  </si>
  <si>
    <t>w = x1</t>
  </si>
  <si>
    <t>$C$12</t>
  </si>
  <si>
    <t>w = x2</t>
  </si>
  <si>
    <t>$D$15</t>
  </si>
  <si>
    <t>AT = x3</t>
  </si>
  <si>
    <t>$D$16</t>
  </si>
  <si>
    <t>x3</t>
  </si>
  <si>
    <t>$D$17</t>
  </si>
  <si>
    <t>$D$18</t>
  </si>
  <si>
    <t>$D$19</t>
  </si>
  <si>
    <t>$D$20</t>
  </si>
  <si>
    <t>Let's consider this problem, "calcP", the PRIMAL (arbitrarily).</t>
  </si>
  <si>
    <t>So, the other problem, "calcD", is the DUAL.</t>
  </si>
  <si>
    <r>
      <rPr>
        <b/>
        <sz val="10"/>
        <color theme="1"/>
        <rFont val="Arial Narrow"/>
        <family val="2"/>
      </rPr>
      <t>x</t>
    </r>
    <r>
      <rPr>
        <sz val="10"/>
        <color theme="1"/>
        <rFont val="Arial Narrow"/>
        <family val="2"/>
      </rPr>
      <t xml:space="preserve"> of the Primal is Shadow Price of the Dual and vice-versa.</t>
    </r>
  </si>
  <si>
    <t>Shift-Ctrl-Return for array functions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</si>
</sst>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i/>
      <sz val="10"/>
      <color theme="1"/>
      <name val="Arial Narrow"/>
      <family val="2"/>
    </font>
    <font>
      <b/>
      <vertAlign val="subscript"/>
      <sz val="10"/>
      <color theme="1"/>
      <name val="Arial Narrow"/>
      <family val="2"/>
    </font>
    <font>
      <b/>
      <sz val="10"/>
      <color indexed="18"/>
      <name val="Arial Narrow"/>
      <family val="2"/>
    </font>
    <font>
      <u/>
      <sz val="10"/>
      <color theme="10"/>
      <name val="Arial Narrow"/>
      <family val="2"/>
    </font>
    <font>
      <b/>
      <i/>
      <u/>
      <sz val="9"/>
      <color theme="1"/>
      <name val="Arial Narrow"/>
      <family val="2"/>
    </font>
    <font>
      <vertAlign val="superscript"/>
      <sz val="10"/>
      <color theme="1"/>
      <name val="Times New Roman"/>
      <family val="1"/>
    </font>
    <font>
      <b/>
      <i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quotePrefix="1"/>
    <xf numFmtId="0" fontId="0" fillId="5" borderId="0" xfId="0" applyFill="1"/>
    <xf numFmtId="0" fontId="2" fillId="6" borderId="0" xfId="0" applyFont="1" applyFill="1" applyAlignment="1">
      <alignment horizont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2" fillId="0" borderId="0" xfId="1" applyFont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0" xfId="0" applyFont="1"/>
    <xf numFmtId="0" fontId="0" fillId="0" borderId="14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microsoft.com/en-us/help/175616/fix-error-438-object-doesn-t-support-this-property-or-metho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/>
  </sheetViews>
  <sheetFormatPr defaultRowHeight="12.75" x14ac:dyDescent="0.2"/>
  <sheetData>
    <row r="1" spans="1:12" ht="13.5" x14ac:dyDescent="0.25">
      <c r="A1" s="2">
        <v>43539</v>
      </c>
      <c r="C1" s="1" t="s">
        <v>0</v>
      </c>
      <c r="G1" s="17" t="s">
        <v>50</v>
      </c>
      <c r="H1" t="s">
        <v>51</v>
      </c>
      <c r="L1" s="30" t="s">
        <v>13</v>
      </c>
    </row>
    <row r="2" spans="1:12" x14ac:dyDescent="0.2">
      <c r="F2" s="17" t="s">
        <v>54</v>
      </c>
      <c r="H2" t="s">
        <v>52</v>
      </c>
      <c r="L2" s="30" t="s">
        <v>13</v>
      </c>
    </row>
    <row r="3" spans="1:12" ht="13.5" x14ac:dyDescent="0.25">
      <c r="A3" s="18" t="s">
        <v>53</v>
      </c>
      <c r="L3" s="30" t="s">
        <v>13</v>
      </c>
    </row>
    <row r="4" spans="1:12" x14ac:dyDescent="0.2">
      <c r="A4" s="1" t="s">
        <v>1</v>
      </c>
      <c r="L4" s="30" t="s">
        <v>13</v>
      </c>
    </row>
    <row r="5" spans="1:12" ht="13.5" thickBot="1" x14ac:dyDescent="0.25">
      <c r="A5" s="3" t="s">
        <v>9</v>
      </c>
      <c r="B5" s="8">
        <v>2.6315789473684212</v>
      </c>
      <c r="C5" s="8">
        <v>0</v>
      </c>
      <c r="D5" s="8">
        <v>0</v>
      </c>
      <c r="E5" s="8">
        <v>5.4736842105263159</v>
      </c>
      <c r="F5" s="8">
        <v>0</v>
      </c>
      <c r="G5" s="8">
        <v>0</v>
      </c>
      <c r="L5" s="30" t="s">
        <v>13</v>
      </c>
    </row>
    <row r="6" spans="1:12" ht="16.5" thickBot="1" x14ac:dyDescent="0.35">
      <c r="A6" s="3" t="s">
        <v>2</v>
      </c>
      <c r="B6" s="6">
        <v>9</v>
      </c>
      <c r="C6" s="6">
        <v>6</v>
      </c>
      <c r="D6" s="6">
        <v>5</v>
      </c>
      <c r="E6" s="6">
        <v>4</v>
      </c>
      <c r="F6" s="6">
        <v>7</v>
      </c>
      <c r="G6" s="6">
        <v>8</v>
      </c>
      <c r="H6" s="9">
        <f>SUMPRODUCT(B6:G6,$B$5:$G$5)</f>
        <v>45.578947368421055</v>
      </c>
      <c r="I6" s="10" t="s">
        <v>12</v>
      </c>
      <c r="L6" s="30" t="s">
        <v>13</v>
      </c>
    </row>
    <row r="7" spans="1:12" ht="14.25" x14ac:dyDescent="0.25"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L7" s="30" t="s">
        <v>13</v>
      </c>
    </row>
    <row r="8" spans="1:12" x14ac:dyDescent="0.2">
      <c r="A8" s="3" t="s">
        <v>10</v>
      </c>
      <c r="B8" s="6">
        <v>12</v>
      </c>
      <c r="C8" s="6">
        <v>5</v>
      </c>
      <c r="D8" s="6">
        <v>8</v>
      </c>
      <c r="E8" s="6">
        <v>3</v>
      </c>
      <c r="F8" s="6">
        <v>17</v>
      </c>
      <c r="G8" s="6">
        <v>18</v>
      </c>
      <c r="H8" s="7">
        <f>SUMPRODUCT(B8:G8,$B$5:$G$5)</f>
        <v>48</v>
      </c>
      <c r="I8" s="4" t="s">
        <v>11</v>
      </c>
      <c r="J8" s="6">
        <v>48</v>
      </c>
      <c r="L8" s="30" t="s">
        <v>13</v>
      </c>
    </row>
    <row r="9" spans="1:12" x14ac:dyDescent="0.2">
      <c r="B9" s="6">
        <v>2</v>
      </c>
      <c r="C9" s="6">
        <v>14</v>
      </c>
      <c r="D9" s="6">
        <v>4</v>
      </c>
      <c r="E9" s="6">
        <v>10</v>
      </c>
      <c r="F9" s="6">
        <v>13</v>
      </c>
      <c r="G9" s="6">
        <v>19</v>
      </c>
      <c r="H9" s="7">
        <f>SUMPRODUCT(B9:G9,$B$5:$G$5)</f>
        <v>60</v>
      </c>
      <c r="I9" s="4" t="s">
        <v>11</v>
      </c>
      <c r="J9" s="6">
        <v>60</v>
      </c>
      <c r="L9" s="30" t="s">
        <v>13</v>
      </c>
    </row>
    <row r="10" spans="1:12" x14ac:dyDescent="0.2">
      <c r="I10" s="4" t="s">
        <v>14</v>
      </c>
      <c r="L10" s="30" t="s">
        <v>13</v>
      </c>
    </row>
    <row r="11" spans="1:12" x14ac:dyDescent="0.2">
      <c r="A11" s="1" t="s">
        <v>72</v>
      </c>
      <c r="I11" s="11">
        <f>MAX($H$6)</f>
        <v>45.578947368421055</v>
      </c>
      <c r="L11" s="30" t="s">
        <v>13</v>
      </c>
    </row>
    <row r="12" spans="1:12" x14ac:dyDescent="0.2">
      <c r="A12" s="1" t="s">
        <v>73</v>
      </c>
      <c r="I12" s="11">
        <f>COUNT($B$5:$G$5)</f>
        <v>6</v>
      </c>
      <c r="L12" s="30" t="s">
        <v>13</v>
      </c>
    </row>
    <row r="13" spans="1:12" x14ac:dyDescent="0.2">
      <c r="I13" s="11" t="b">
        <f t="array" ref="I13">$H$8:$H$9&lt;=$J$8:$J$9</f>
        <v>1</v>
      </c>
      <c r="L13" s="30" t="s">
        <v>13</v>
      </c>
    </row>
    <row r="14" spans="1:12" x14ac:dyDescent="0.2">
      <c r="A14" t="s">
        <v>74</v>
      </c>
      <c r="I14" s="11">
        <f>{32767;32767;0.000001;0.01;TRUE;FALSE;TRUE;1;1;1;0.0001;TRUE}</f>
        <v>32767</v>
      </c>
      <c r="L14" s="30" t="s">
        <v>13</v>
      </c>
    </row>
    <row r="15" spans="1:12" x14ac:dyDescent="0.2">
      <c r="I15" s="11">
        <f>{0;0;2;100;0;FALSE;TRUE;0.075;0;0;FALSE;30}</f>
        <v>0</v>
      </c>
      <c r="L15" s="30" t="s">
        <v>13</v>
      </c>
    </row>
    <row r="16" spans="1:12" x14ac:dyDescent="0.2">
      <c r="A16" s="12" t="s">
        <v>13</v>
      </c>
      <c r="B16" s="12" t="s">
        <v>13</v>
      </c>
      <c r="C16" s="12" t="s">
        <v>13</v>
      </c>
      <c r="D16" s="12" t="s">
        <v>13</v>
      </c>
      <c r="E16" s="12" t="s">
        <v>13</v>
      </c>
      <c r="F16" s="12" t="s">
        <v>13</v>
      </c>
      <c r="G16" s="12" t="s">
        <v>13</v>
      </c>
      <c r="H16" s="12" t="s">
        <v>13</v>
      </c>
      <c r="I16" s="12" t="s">
        <v>13</v>
      </c>
      <c r="J16" s="12" t="s">
        <v>13</v>
      </c>
      <c r="K16" s="12" t="s">
        <v>13</v>
      </c>
    </row>
  </sheetData>
  <hyperlinks>
    <hyperlink ref="A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opLeftCell="A4" workbookViewId="0"/>
  </sheetViews>
  <sheetFormatPr defaultRowHeight="12.75" x14ac:dyDescent="0.2"/>
  <cols>
    <col min="1" max="1" width="2.33203125" customWidth="1"/>
    <col min="2" max="2" width="5.5" bestFit="1" customWidth="1"/>
    <col min="3" max="3" width="9.5" bestFit="1" customWidth="1"/>
    <col min="4" max="4" width="12.1640625" bestFit="1" customWidth="1"/>
    <col min="5" max="5" width="12.83203125" bestFit="1" customWidth="1"/>
    <col min="6" max="6" width="10.83203125" bestFit="1" customWidth="1"/>
    <col min="7" max="8" width="12.1640625" bestFit="1" customWidth="1"/>
  </cols>
  <sheetData>
    <row r="1" spans="1:8" x14ac:dyDescent="0.2">
      <c r="A1" s="1" t="s">
        <v>15</v>
      </c>
    </row>
    <row r="2" spans="1:8" x14ac:dyDescent="0.2">
      <c r="A2" s="1" t="s">
        <v>16</v>
      </c>
    </row>
    <row r="3" spans="1:8" x14ac:dyDescent="0.2">
      <c r="A3" s="1" t="s">
        <v>17</v>
      </c>
    </row>
    <row r="6" spans="1:8" ht="13.5" thickBot="1" x14ac:dyDescent="0.25">
      <c r="A6" t="s">
        <v>18</v>
      </c>
    </row>
    <row r="7" spans="1:8" x14ac:dyDescent="0.2">
      <c r="B7" s="15"/>
      <c r="C7" s="15"/>
      <c r="D7" s="15" t="s">
        <v>21</v>
      </c>
      <c r="E7" s="15" t="s">
        <v>23</v>
      </c>
      <c r="F7" s="15" t="s">
        <v>25</v>
      </c>
      <c r="G7" s="15" t="s">
        <v>27</v>
      </c>
      <c r="H7" s="15" t="s">
        <v>27</v>
      </c>
    </row>
    <row r="8" spans="1:8" ht="13.5" thickBot="1" x14ac:dyDescent="0.25">
      <c r="B8" s="16" t="s">
        <v>19</v>
      </c>
      <c r="C8" s="16" t="s">
        <v>20</v>
      </c>
      <c r="D8" s="16" t="s">
        <v>22</v>
      </c>
      <c r="E8" s="16" t="s">
        <v>24</v>
      </c>
      <c r="F8" s="16" t="s">
        <v>26</v>
      </c>
      <c r="G8" s="16" t="s">
        <v>28</v>
      </c>
      <c r="H8" s="16" t="s">
        <v>29</v>
      </c>
    </row>
    <row r="9" spans="1:8" x14ac:dyDescent="0.2">
      <c r="B9" s="13" t="s">
        <v>35</v>
      </c>
      <c r="C9" s="13" t="s">
        <v>36</v>
      </c>
      <c r="D9" s="13">
        <v>2.6315789473684212</v>
      </c>
      <c r="E9" s="13">
        <v>0</v>
      </c>
      <c r="F9" s="13">
        <v>9</v>
      </c>
      <c r="G9" s="13">
        <v>7.0000000000000018</v>
      </c>
      <c r="H9" s="13">
        <v>2.499999999999992</v>
      </c>
    </row>
    <row r="10" spans="1:8" x14ac:dyDescent="0.2">
      <c r="B10" s="13" t="s">
        <v>37</v>
      </c>
      <c r="C10" s="13" t="s">
        <v>38</v>
      </c>
      <c r="D10" s="13">
        <v>0</v>
      </c>
      <c r="E10" s="13">
        <v>-0.17543859649122745</v>
      </c>
      <c r="F10" s="13">
        <v>6</v>
      </c>
      <c r="G10" s="13">
        <v>0.17543859649122745</v>
      </c>
      <c r="H10" s="13">
        <v>1E+30</v>
      </c>
    </row>
    <row r="11" spans="1:8" x14ac:dyDescent="0.2">
      <c r="B11" s="13" t="s">
        <v>39</v>
      </c>
      <c r="C11" s="13" t="s">
        <v>36</v>
      </c>
      <c r="D11" s="13">
        <v>0</v>
      </c>
      <c r="E11" s="13">
        <v>-1.4912280701754388</v>
      </c>
      <c r="F11" s="13">
        <v>5</v>
      </c>
      <c r="G11" s="13">
        <v>1.4912280701754388</v>
      </c>
      <c r="H11" s="13">
        <v>1E+30</v>
      </c>
    </row>
    <row r="12" spans="1:8" x14ac:dyDescent="0.2">
      <c r="B12" s="13" t="s">
        <v>40</v>
      </c>
      <c r="C12" s="13" t="s">
        <v>36</v>
      </c>
      <c r="D12" s="13">
        <v>5.4736842105263159</v>
      </c>
      <c r="E12" s="13">
        <v>0</v>
      </c>
      <c r="F12" s="13">
        <v>4</v>
      </c>
      <c r="G12" s="13">
        <v>41</v>
      </c>
      <c r="H12" s="13">
        <v>0.12658227848101222</v>
      </c>
    </row>
    <row r="13" spans="1:8" x14ac:dyDescent="0.2">
      <c r="B13" s="13" t="s">
        <v>41</v>
      </c>
      <c r="C13" s="13" t="s">
        <v>36</v>
      </c>
      <c r="D13" s="13">
        <v>0</v>
      </c>
      <c r="E13" s="13">
        <v>-7.6228070175438578</v>
      </c>
      <c r="F13" s="13">
        <v>7</v>
      </c>
      <c r="G13" s="13">
        <v>7.6228070175438578</v>
      </c>
      <c r="H13" s="13">
        <v>1E+30</v>
      </c>
    </row>
    <row r="14" spans="1:8" ht="13.5" thickBot="1" x14ac:dyDescent="0.25">
      <c r="B14" s="14" t="s">
        <v>42</v>
      </c>
      <c r="C14" s="14" t="s">
        <v>36</v>
      </c>
      <c r="D14" s="14">
        <v>0</v>
      </c>
      <c r="E14" s="14">
        <v>-8.4473684210526319</v>
      </c>
      <c r="F14" s="14">
        <v>8</v>
      </c>
      <c r="G14" s="14">
        <v>8.4473684210526319</v>
      </c>
      <c r="H14" s="14">
        <v>1E+30</v>
      </c>
    </row>
    <row r="16" spans="1:8" ht="13.5" thickBot="1" x14ac:dyDescent="0.25">
      <c r="A16" t="s">
        <v>30</v>
      </c>
    </row>
    <row r="17" spans="2:8" x14ac:dyDescent="0.2">
      <c r="B17" s="15"/>
      <c r="C17" s="15"/>
      <c r="D17" s="15" t="s">
        <v>21</v>
      </c>
      <c r="E17" s="15" t="s">
        <v>31</v>
      </c>
      <c r="F17" s="15" t="s">
        <v>33</v>
      </c>
      <c r="G17" s="15" t="s">
        <v>27</v>
      </c>
      <c r="H17" s="15" t="s">
        <v>27</v>
      </c>
    </row>
    <row r="18" spans="2:8" ht="13.5" thickBot="1" x14ac:dyDescent="0.25">
      <c r="B18" s="16" t="s">
        <v>19</v>
      </c>
      <c r="C18" s="16" t="s">
        <v>20</v>
      </c>
      <c r="D18" s="16" t="s">
        <v>22</v>
      </c>
      <c r="E18" s="16" t="s">
        <v>32</v>
      </c>
      <c r="F18" s="16" t="s">
        <v>34</v>
      </c>
      <c r="G18" s="16" t="s">
        <v>28</v>
      </c>
      <c r="H18" s="16" t="s">
        <v>29</v>
      </c>
    </row>
    <row r="19" spans="2:8" x14ac:dyDescent="0.2">
      <c r="B19" s="13" t="s">
        <v>43</v>
      </c>
      <c r="C19" s="13" t="s">
        <v>44</v>
      </c>
      <c r="D19" s="13">
        <v>48</v>
      </c>
      <c r="E19" s="13">
        <v>0.7192982456140351</v>
      </c>
      <c r="F19" s="13">
        <v>48</v>
      </c>
      <c r="G19" s="13">
        <v>312</v>
      </c>
      <c r="H19" s="13">
        <v>30.000000000000004</v>
      </c>
    </row>
    <row r="20" spans="2:8" ht="13.5" thickBot="1" x14ac:dyDescent="0.25">
      <c r="B20" s="14" t="s">
        <v>45</v>
      </c>
      <c r="C20" s="14"/>
      <c r="D20" s="14">
        <v>60</v>
      </c>
      <c r="E20" s="14">
        <v>0.18421052631578949</v>
      </c>
      <c r="F20" s="14">
        <v>60</v>
      </c>
      <c r="G20" s="14">
        <v>100.00000000000003</v>
      </c>
      <c r="H20" s="14">
        <v>52.000000000000007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/>
  </sheetViews>
  <sheetFormatPr defaultRowHeight="12.75" x14ac:dyDescent="0.2"/>
  <sheetData>
    <row r="1" spans="1:12" ht="13.5" x14ac:dyDescent="0.25">
      <c r="A1" s="2">
        <v>43539</v>
      </c>
      <c r="C1" s="1" t="s">
        <v>0</v>
      </c>
      <c r="F1" s="17" t="s">
        <v>50</v>
      </c>
      <c r="G1" s="29" t="s">
        <v>75</v>
      </c>
      <c r="L1" s="30" t="s">
        <v>13</v>
      </c>
    </row>
    <row r="2" spans="1:12" x14ac:dyDescent="0.2">
      <c r="L2" s="30" t="s">
        <v>13</v>
      </c>
    </row>
    <row r="3" spans="1:12" x14ac:dyDescent="0.2">
      <c r="L3" s="30" t="s">
        <v>13</v>
      </c>
    </row>
    <row r="4" spans="1:12" x14ac:dyDescent="0.2">
      <c r="A4" s="1" t="s">
        <v>1</v>
      </c>
      <c r="L4" s="30" t="s">
        <v>13</v>
      </c>
    </row>
    <row r="5" spans="1:12" ht="13.5" thickBot="1" x14ac:dyDescent="0.25">
      <c r="A5" s="3" t="s">
        <v>9</v>
      </c>
      <c r="B5" s="8">
        <v>2.6315789473684212</v>
      </c>
      <c r="C5" s="8">
        <v>0</v>
      </c>
      <c r="D5" s="8">
        <v>0</v>
      </c>
      <c r="E5" s="8">
        <v>5.4736842105263159</v>
      </c>
      <c r="F5" s="8">
        <v>0</v>
      </c>
      <c r="G5" s="8">
        <v>0</v>
      </c>
      <c r="L5" s="30" t="s">
        <v>13</v>
      </c>
    </row>
    <row r="6" spans="1:12" ht="16.5" thickBot="1" x14ac:dyDescent="0.35">
      <c r="A6" s="3" t="s">
        <v>2</v>
      </c>
      <c r="B6" s="6">
        <v>9</v>
      </c>
      <c r="C6" s="6">
        <v>6</v>
      </c>
      <c r="D6" s="6">
        <v>5</v>
      </c>
      <c r="E6" s="6">
        <v>4</v>
      </c>
      <c r="F6" s="6">
        <v>7</v>
      </c>
      <c r="G6" s="6">
        <v>8</v>
      </c>
      <c r="H6" s="9">
        <f>SUMPRODUCT(B6:G6,$B$5:$G$5)</f>
        <v>45.578947368421055</v>
      </c>
      <c r="I6" s="10" t="s">
        <v>12</v>
      </c>
      <c r="L6" s="30" t="s">
        <v>13</v>
      </c>
    </row>
    <row r="7" spans="1:12" ht="14.25" x14ac:dyDescent="0.25"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L7" s="30" t="s">
        <v>13</v>
      </c>
    </row>
    <row r="8" spans="1:12" x14ac:dyDescent="0.2">
      <c r="A8" s="3" t="s">
        <v>10</v>
      </c>
      <c r="B8" s="6">
        <v>12</v>
      </c>
      <c r="C8" s="6">
        <v>5</v>
      </c>
      <c r="D8" s="6">
        <v>8</v>
      </c>
      <c r="E8" s="6">
        <v>3</v>
      </c>
      <c r="F8" s="6">
        <v>17</v>
      </c>
      <c r="G8" s="6">
        <v>18</v>
      </c>
      <c r="H8" s="7">
        <f>SUMPRODUCT(B8:G8,$B$5:$G$5)</f>
        <v>48</v>
      </c>
      <c r="I8" s="4" t="s">
        <v>11</v>
      </c>
      <c r="J8" s="6">
        <v>48</v>
      </c>
      <c r="L8" s="30" t="s">
        <v>13</v>
      </c>
    </row>
    <row r="9" spans="1:12" x14ac:dyDescent="0.2">
      <c r="B9" s="6">
        <v>2</v>
      </c>
      <c r="C9" s="6">
        <v>14</v>
      </c>
      <c r="D9" s="6">
        <v>4</v>
      </c>
      <c r="E9" s="6">
        <v>10</v>
      </c>
      <c r="F9" s="6">
        <v>13</v>
      </c>
      <c r="G9" s="6">
        <v>19</v>
      </c>
      <c r="H9" s="7">
        <f>SUMPRODUCT(B9:G9,$B$5:$G$5)</f>
        <v>60</v>
      </c>
      <c r="I9" s="4" t="s">
        <v>11</v>
      </c>
      <c r="J9" s="6">
        <v>60</v>
      </c>
      <c r="L9" s="30" t="s">
        <v>13</v>
      </c>
    </row>
    <row r="10" spans="1:12" x14ac:dyDescent="0.2">
      <c r="L10" s="30" t="s">
        <v>13</v>
      </c>
    </row>
    <row r="11" spans="1:12" x14ac:dyDescent="0.2">
      <c r="A11" s="1" t="s">
        <v>46</v>
      </c>
      <c r="I11" s="4" t="s">
        <v>14</v>
      </c>
      <c r="L11" s="30" t="s">
        <v>13</v>
      </c>
    </row>
    <row r="12" spans="1:12" ht="13.5" thickBot="1" x14ac:dyDescent="0.25">
      <c r="A12" s="3" t="s">
        <v>47</v>
      </c>
      <c r="B12" s="24">
        <v>0.71929824561403499</v>
      </c>
      <c r="C12" s="25">
        <v>0.18421052631578949</v>
      </c>
      <c r="I12" s="11">
        <f>MAX($H$6)</f>
        <v>45.578947368421055</v>
      </c>
      <c r="L12" s="30" t="s">
        <v>13</v>
      </c>
    </row>
    <row r="13" spans="1:12" ht="16.5" thickBot="1" x14ac:dyDescent="0.35">
      <c r="A13" s="3" t="s">
        <v>2</v>
      </c>
      <c r="B13" s="7">
        <f t="array" ref="B13:C13">TRANSPOSE(J8:J9)</f>
        <v>48</v>
      </c>
      <c r="C13" s="7">
        <v>60</v>
      </c>
      <c r="D13" s="28">
        <f>SUMPRODUCT(B13:C13,$B$12:$C$12)</f>
        <v>45.578947368421048</v>
      </c>
      <c r="E13" s="10" t="s">
        <v>57</v>
      </c>
      <c r="I13" s="11">
        <f>COUNT($B$5:$G$5)</f>
        <v>6</v>
      </c>
      <c r="L13" s="30" t="s">
        <v>13</v>
      </c>
    </row>
    <row r="14" spans="1:12" ht="14.25" x14ac:dyDescent="0.25">
      <c r="B14" s="5" t="s">
        <v>48</v>
      </c>
      <c r="C14" s="5" t="s">
        <v>49</v>
      </c>
      <c r="I14" s="11" t="b">
        <f t="array" ref="I14">$H$8:$H$9&lt;=$J$8:$J$9</f>
        <v>1</v>
      </c>
      <c r="L14" s="30" t="s">
        <v>13</v>
      </c>
    </row>
    <row r="15" spans="1:12" ht="15.75" x14ac:dyDescent="0.2">
      <c r="A15" s="3" t="s">
        <v>55</v>
      </c>
      <c r="B15" s="19">
        <f t="array" ref="B15:C20">TRANSPOSE(B8:G9)</f>
        <v>12</v>
      </c>
      <c r="C15" s="26">
        <v>2</v>
      </c>
      <c r="D15">
        <f t="shared" ref="D15:D20" si="0">SUMPRODUCT(B15:C15,$B$12:$C$12)</f>
        <v>8.9999999999999982</v>
      </c>
      <c r="E15" s="4" t="s">
        <v>56</v>
      </c>
      <c r="F15" s="7">
        <f t="array" ref="F15:F20">TRANSPOSE(B6:G6)</f>
        <v>9</v>
      </c>
      <c r="I15" s="11">
        <f>{32767;32767;0.000001;0.01;TRUE;FALSE;TRUE;1;1;1;0.0001;TRUE}</f>
        <v>32767</v>
      </c>
      <c r="L15" s="30" t="s">
        <v>13</v>
      </c>
    </row>
    <row r="16" spans="1:12" x14ac:dyDescent="0.2">
      <c r="B16" s="20">
        <v>5</v>
      </c>
      <c r="C16" s="27">
        <v>14</v>
      </c>
      <c r="D16">
        <f t="shared" si="0"/>
        <v>6.1754385964912277</v>
      </c>
      <c r="E16" s="4" t="s">
        <v>56</v>
      </c>
      <c r="F16" s="7">
        <v>6</v>
      </c>
      <c r="I16" s="11">
        <f>{0;0;2;100;0;FALSE;TRUE;0.075;0;0;FALSE;30}</f>
        <v>0</v>
      </c>
      <c r="L16" s="30" t="s">
        <v>13</v>
      </c>
    </row>
    <row r="17" spans="1:12" x14ac:dyDescent="0.2">
      <c r="B17" s="20">
        <v>8</v>
      </c>
      <c r="C17" s="27">
        <v>4</v>
      </c>
      <c r="D17">
        <f t="shared" si="0"/>
        <v>6.4912280701754383</v>
      </c>
      <c r="E17" s="4" t="s">
        <v>56</v>
      </c>
      <c r="F17" s="7">
        <v>5</v>
      </c>
      <c r="L17" s="30" t="s">
        <v>13</v>
      </c>
    </row>
    <row r="18" spans="1:12" x14ac:dyDescent="0.2">
      <c r="B18" s="20">
        <v>3</v>
      </c>
      <c r="C18" s="27">
        <v>10</v>
      </c>
      <c r="D18">
        <f t="shared" si="0"/>
        <v>4</v>
      </c>
      <c r="E18" s="4" t="s">
        <v>56</v>
      </c>
      <c r="F18" s="7">
        <v>4</v>
      </c>
      <c r="L18" s="30" t="s">
        <v>13</v>
      </c>
    </row>
    <row r="19" spans="1:12" x14ac:dyDescent="0.2">
      <c r="B19" s="20">
        <v>17</v>
      </c>
      <c r="C19" s="21">
        <v>13</v>
      </c>
      <c r="D19">
        <f t="shared" si="0"/>
        <v>14.622807017543858</v>
      </c>
      <c r="E19" s="4" t="s">
        <v>56</v>
      </c>
      <c r="F19" s="7">
        <v>7</v>
      </c>
      <c r="L19" s="30" t="s">
        <v>13</v>
      </c>
    </row>
    <row r="20" spans="1:12" x14ac:dyDescent="0.2">
      <c r="B20" s="22">
        <v>18</v>
      </c>
      <c r="C20" s="23">
        <v>19</v>
      </c>
      <c r="D20">
        <f t="shared" si="0"/>
        <v>16.44736842105263</v>
      </c>
      <c r="E20" s="4" t="s">
        <v>56</v>
      </c>
      <c r="F20" s="7">
        <v>8</v>
      </c>
      <c r="L20" s="30" t="s">
        <v>13</v>
      </c>
    </row>
    <row r="21" spans="1:12" x14ac:dyDescent="0.2">
      <c r="L21" s="30" t="s">
        <v>13</v>
      </c>
    </row>
    <row r="22" spans="1:12" x14ac:dyDescent="0.2">
      <c r="L22" s="30" t="s">
        <v>13</v>
      </c>
    </row>
    <row r="23" spans="1:12" x14ac:dyDescent="0.2">
      <c r="L23" s="30" t="s">
        <v>13</v>
      </c>
    </row>
    <row r="24" spans="1:12" x14ac:dyDescent="0.2">
      <c r="A24" s="12" t="s">
        <v>13</v>
      </c>
      <c r="B24" s="12" t="s">
        <v>13</v>
      </c>
      <c r="C24" s="12" t="s">
        <v>13</v>
      </c>
      <c r="D24" s="12" t="s">
        <v>13</v>
      </c>
      <c r="E24" s="12" t="s">
        <v>13</v>
      </c>
      <c r="F24" s="12" t="s">
        <v>13</v>
      </c>
      <c r="G24" s="12" t="s">
        <v>13</v>
      </c>
      <c r="H24" s="12" t="s">
        <v>13</v>
      </c>
      <c r="I24" s="12" t="s">
        <v>13</v>
      </c>
      <c r="J24" s="12" t="s">
        <v>13</v>
      </c>
      <c r="K24" s="12" t="s">
        <v>13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workbookViewId="0"/>
  </sheetViews>
  <sheetFormatPr defaultRowHeight="12.75" x14ac:dyDescent="0.2"/>
  <cols>
    <col min="1" max="1" width="2.33203125" customWidth="1"/>
    <col min="2" max="2" width="6.5" bestFit="1" customWidth="1"/>
    <col min="3" max="3" width="7.5" bestFit="1" customWidth="1"/>
    <col min="4" max="5" width="12.1640625" bestFit="1" customWidth="1"/>
    <col min="6" max="6" width="10.83203125" bestFit="1" customWidth="1"/>
    <col min="7" max="8" width="12.1640625" bestFit="1" customWidth="1"/>
  </cols>
  <sheetData>
    <row r="1" spans="1:8" x14ac:dyDescent="0.2">
      <c r="A1" s="1" t="s">
        <v>15</v>
      </c>
    </row>
    <row r="2" spans="1:8" x14ac:dyDescent="0.2">
      <c r="A2" s="1" t="s">
        <v>58</v>
      </c>
    </row>
    <row r="3" spans="1:8" x14ac:dyDescent="0.2">
      <c r="A3" s="1" t="s">
        <v>59</v>
      </c>
    </row>
    <row r="6" spans="1:8" ht="13.5" thickBot="1" x14ac:dyDescent="0.25">
      <c r="A6" t="s">
        <v>18</v>
      </c>
    </row>
    <row r="7" spans="1:8" x14ac:dyDescent="0.2">
      <c r="B7" s="15"/>
      <c r="C7" s="15"/>
      <c r="D7" s="15" t="s">
        <v>21</v>
      </c>
      <c r="E7" s="15" t="s">
        <v>23</v>
      </c>
      <c r="F7" s="15" t="s">
        <v>25</v>
      </c>
      <c r="G7" s="15" t="s">
        <v>27</v>
      </c>
      <c r="H7" s="15" t="s">
        <v>27</v>
      </c>
    </row>
    <row r="8" spans="1:8" ht="13.5" thickBot="1" x14ac:dyDescent="0.25">
      <c r="B8" s="16" t="s">
        <v>19</v>
      </c>
      <c r="C8" s="16" t="s">
        <v>20</v>
      </c>
      <c r="D8" s="16" t="s">
        <v>22</v>
      </c>
      <c r="E8" s="16" t="s">
        <v>24</v>
      </c>
      <c r="F8" s="16" t="s">
        <v>26</v>
      </c>
      <c r="G8" s="16" t="s">
        <v>28</v>
      </c>
      <c r="H8" s="16" t="s">
        <v>29</v>
      </c>
    </row>
    <row r="9" spans="1:8" x14ac:dyDescent="0.2">
      <c r="B9" s="13" t="s">
        <v>60</v>
      </c>
      <c r="C9" s="13" t="s">
        <v>61</v>
      </c>
      <c r="D9" s="13">
        <v>0.71929824561403499</v>
      </c>
      <c r="E9" s="13">
        <v>0</v>
      </c>
      <c r="F9" s="13">
        <v>48</v>
      </c>
      <c r="G9" s="13">
        <v>312.00000000000335</v>
      </c>
      <c r="H9" s="13">
        <v>30</v>
      </c>
    </row>
    <row r="10" spans="1:8" ht="13.5" thickBot="1" x14ac:dyDescent="0.25">
      <c r="B10" s="14" t="s">
        <v>62</v>
      </c>
      <c r="C10" s="14" t="s">
        <v>63</v>
      </c>
      <c r="D10" s="14">
        <v>0.18421052631578949</v>
      </c>
      <c r="E10" s="14">
        <v>0</v>
      </c>
      <c r="F10" s="14">
        <v>60</v>
      </c>
      <c r="G10" s="14">
        <v>99.999999999999986</v>
      </c>
      <c r="H10" s="14">
        <v>52.000000000000064</v>
      </c>
    </row>
    <row r="12" spans="1:8" ht="13.5" thickBot="1" x14ac:dyDescent="0.25">
      <c r="A12" t="s">
        <v>30</v>
      </c>
    </row>
    <row r="13" spans="1:8" x14ac:dyDescent="0.2">
      <c r="B13" s="15"/>
      <c r="C13" s="15"/>
      <c r="D13" s="15" t="s">
        <v>21</v>
      </c>
      <c r="E13" s="15" t="s">
        <v>31</v>
      </c>
      <c r="F13" s="15" t="s">
        <v>33</v>
      </c>
      <c r="G13" s="15" t="s">
        <v>27</v>
      </c>
      <c r="H13" s="15" t="s">
        <v>27</v>
      </c>
    </row>
    <row r="14" spans="1:8" ht="13.5" thickBot="1" x14ac:dyDescent="0.25">
      <c r="B14" s="16" t="s">
        <v>19</v>
      </c>
      <c r="C14" s="16" t="s">
        <v>20</v>
      </c>
      <c r="D14" s="16" t="s">
        <v>22</v>
      </c>
      <c r="E14" s="16" t="s">
        <v>32</v>
      </c>
      <c r="F14" s="16" t="s">
        <v>34</v>
      </c>
      <c r="G14" s="16" t="s">
        <v>28</v>
      </c>
      <c r="H14" s="16" t="s">
        <v>29</v>
      </c>
    </row>
    <row r="15" spans="1:8" x14ac:dyDescent="0.2">
      <c r="B15" s="13" t="s">
        <v>64</v>
      </c>
      <c r="C15" s="13" t="s">
        <v>65</v>
      </c>
      <c r="D15" s="13">
        <v>8.9999999999999982</v>
      </c>
      <c r="E15" s="13">
        <v>2.6315789473684208</v>
      </c>
      <c r="F15" s="13">
        <v>9</v>
      </c>
      <c r="G15" s="13">
        <v>7</v>
      </c>
      <c r="H15" s="13">
        <v>2.5</v>
      </c>
    </row>
    <row r="16" spans="1:8" x14ac:dyDescent="0.2">
      <c r="B16" s="13" t="s">
        <v>66</v>
      </c>
      <c r="C16" s="13" t="s">
        <v>67</v>
      </c>
      <c r="D16" s="13">
        <v>6.1754385964912277</v>
      </c>
      <c r="E16" s="13">
        <v>0</v>
      </c>
      <c r="F16" s="13">
        <v>6</v>
      </c>
      <c r="G16" s="13">
        <v>0.17543859649122784</v>
      </c>
      <c r="H16" s="13">
        <v>1E+30</v>
      </c>
    </row>
    <row r="17" spans="2:8" x14ac:dyDescent="0.2">
      <c r="B17" s="13" t="s">
        <v>68</v>
      </c>
      <c r="C17" s="13" t="s">
        <v>67</v>
      </c>
      <c r="D17" s="13">
        <v>6.4912280701754383</v>
      </c>
      <c r="E17" s="13">
        <v>0</v>
      </c>
      <c r="F17" s="13">
        <v>5</v>
      </c>
      <c r="G17" s="13">
        <v>1.4912280701754388</v>
      </c>
      <c r="H17" s="13">
        <v>1E+30</v>
      </c>
    </row>
    <row r="18" spans="2:8" x14ac:dyDescent="0.2">
      <c r="B18" s="13" t="s">
        <v>69</v>
      </c>
      <c r="C18" s="13" t="s">
        <v>67</v>
      </c>
      <c r="D18" s="13">
        <v>4</v>
      </c>
      <c r="E18" s="13">
        <v>5.4736842105263221</v>
      </c>
      <c r="F18" s="13">
        <v>4</v>
      </c>
      <c r="G18" s="13">
        <v>41.000000000000384</v>
      </c>
      <c r="H18" s="13">
        <v>0.12658227848101247</v>
      </c>
    </row>
    <row r="19" spans="2:8" x14ac:dyDescent="0.2">
      <c r="B19" s="13" t="s">
        <v>70</v>
      </c>
      <c r="C19" s="13" t="s">
        <v>67</v>
      </c>
      <c r="D19" s="13">
        <v>14.622807017543858</v>
      </c>
      <c r="E19" s="13">
        <v>0</v>
      </c>
      <c r="F19" s="13">
        <v>7</v>
      </c>
      <c r="G19" s="13">
        <v>7.6228070175438587</v>
      </c>
      <c r="H19" s="13">
        <v>1E+30</v>
      </c>
    </row>
    <row r="20" spans="2:8" ht="13.5" thickBot="1" x14ac:dyDescent="0.25">
      <c r="B20" s="14" t="s">
        <v>71</v>
      </c>
      <c r="C20" s="14" t="s">
        <v>67</v>
      </c>
      <c r="D20" s="14">
        <v>16.44736842105263</v>
      </c>
      <c r="E20" s="14">
        <v>0</v>
      </c>
      <c r="F20" s="14">
        <v>8</v>
      </c>
      <c r="G20" s="14">
        <v>8.4473684210526301</v>
      </c>
      <c r="H20" s="14">
        <v>1E+30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calcP</vt:lpstr>
      <vt:lpstr>SensiP</vt:lpstr>
      <vt:lpstr>calcD</vt:lpstr>
      <vt:lpstr>SensiD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MCasquilho</cp:lastModifiedBy>
  <dcterms:created xsi:type="dcterms:W3CDTF">2019-03-28T16:20:17Z</dcterms:created>
  <dcterms:modified xsi:type="dcterms:W3CDTF">2019-03-29T19:22:57Z</dcterms:modified>
</cp:coreProperties>
</file>