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Casquilho\Desktop\"/>
    </mc:Choice>
  </mc:AlternateContent>
  <bookViews>
    <workbookView xWindow="120" yWindow="90" windowWidth="11655" windowHeight="7050"/>
  </bookViews>
  <sheets>
    <sheet name="Poi" sheetId="1" r:id="rId1"/>
    <sheet name="ChartPoi" sheetId="4" r:id="rId2"/>
    <sheet name="Poi_long" sheetId="7" r:id="rId3"/>
    <sheet name="Bin" sheetId="5" r:id="rId4"/>
    <sheet name="ChartBin" sheetId="6" r:id="rId5"/>
  </sheets>
  <calcPr calcId="162913"/>
</workbook>
</file>

<file path=xl/calcChain.xml><?xml version="1.0" encoding="utf-8"?>
<calcChain xmlns="http://schemas.openxmlformats.org/spreadsheetml/2006/main">
  <c r="L8" i="1" l="1"/>
  <c r="F6" i="7"/>
  <c r="F105" i="7"/>
  <c r="F104" i="7"/>
  <c r="F103" i="7"/>
  <c r="F102" i="7"/>
  <c r="F101" i="7"/>
  <c r="F100" i="7"/>
  <c r="F99" i="7"/>
  <c r="F98" i="7"/>
  <c r="F97" i="7"/>
  <c r="F96" i="7"/>
  <c r="F95" i="7"/>
  <c r="F94" i="7"/>
  <c r="F93" i="7"/>
  <c r="F92" i="7"/>
  <c r="F91" i="7"/>
  <c r="F90" i="7"/>
  <c r="F89" i="7"/>
  <c r="F88" i="7"/>
  <c r="F87" i="7"/>
  <c r="F86" i="7"/>
  <c r="F85" i="7"/>
  <c r="F84" i="7"/>
  <c r="F83" i="7"/>
  <c r="F82" i="7"/>
  <c r="F81" i="7"/>
  <c r="F80" i="7"/>
  <c r="F79" i="7"/>
  <c r="F78" i="7"/>
  <c r="F77" i="7"/>
  <c r="F76" i="7"/>
  <c r="F75" i="7"/>
  <c r="F74" i="7"/>
  <c r="F73" i="7"/>
  <c r="F72" i="7"/>
  <c r="F71" i="7"/>
  <c r="F70" i="7"/>
  <c r="F69" i="7"/>
  <c r="F68" i="7"/>
  <c r="F67" i="7"/>
  <c r="F66" i="7"/>
  <c r="F65" i="7"/>
  <c r="F64" i="7"/>
  <c r="F63" i="7"/>
  <c r="F62" i="7"/>
  <c r="F61" i="7"/>
  <c r="F60" i="7"/>
  <c r="F59" i="7"/>
  <c r="F58" i="7"/>
  <c r="F57" i="7"/>
  <c r="F56" i="7"/>
  <c r="F55" i="7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B7" i="7" l="1"/>
  <c r="J13" i="7"/>
  <c r="J10" i="7"/>
  <c r="J7" i="7"/>
  <c r="I13" i="7"/>
  <c r="I10" i="7"/>
  <c r="D59" i="7"/>
  <c r="D60" i="7" s="1"/>
  <c r="D61" i="7" s="1"/>
  <c r="D62" i="7" s="1"/>
  <c r="D63" i="7" s="1"/>
  <c r="D64" i="7" s="1"/>
  <c r="D65" i="7" s="1"/>
  <c r="D66" i="7" s="1"/>
  <c r="D67" i="7" s="1"/>
  <c r="D68" i="7" s="1"/>
  <c r="D69" i="7" s="1"/>
  <c r="D70" i="7" s="1"/>
  <c r="D71" i="7" s="1"/>
  <c r="D72" i="7" s="1"/>
  <c r="D73" i="7" s="1"/>
  <c r="D74" i="7" s="1"/>
  <c r="D75" i="7" s="1"/>
  <c r="D76" i="7" s="1"/>
  <c r="D77" i="7" s="1"/>
  <c r="D78" i="7" s="1"/>
  <c r="D79" i="7" s="1"/>
  <c r="D80" i="7" s="1"/>
  <c r="D81" i="7" s="1"/>
  <c r="D82" i="7" s="1"/>
  <c r="D83" i="7" s="1"/>
  <c r="D84" i="7" s="1"/>
  <c r="D85" i="7" s="1"/>
  <c r="D86" i="7" s="1"/>
  <c r="D87" i="7" s="1"/>
  <c r="D88" i="7" s="1"/>
  <c r="D89" i="7" s="1"/>
  <c r="D90" i="7" s="1"/>
  <c r="D91" i="7" s="1"/>
  <c r="D92" i="7" s="1"/>
  <c r="D93" i="7" s="1"/>
  <c r="D94" i="7" s="1"/>
  <c r="D95" i="7" s="1"/>
  <c r="D96" i="7" s="1"/>
  <c r="D97" i="7" s="1"/>
  <c r="D98" i="7" s="1"/>
  <c r="D99" i="7" s="1"/>
  <c r="D100" i="7" s="1"/>
  <c r="D101" i="7" s="1"/>
  <c r="D102" i="7" s="1"/>
  <c r="D103" i="7" s="1"/>
  <c r="D104" i="7" s="1"/>
  <c r="D105" i="7" s="1"/>
  <c r="D9" i="7"/>
  <c r="D10" i="7" s="1"/>
  <c r="D11" i="7" s="1"/>
  <c r="D12" i="7" s="1"/>
  <c r="D13" i="7" s="1"/>
  <c r="D14" i="7" s="1"/>
  <c r="D15" i="7" s="1"/>
  <c r="D16" i="7" s="1"/>
  <c r="D17" i="7" s="1"/>
  <c r="D18" i="7" s="1"/>
  <c r="D19" i="7" s="1"/>
  <c r="D20" i="7" s="1"/>
  <c r="D21" i="7" s="1"/>
  <c r="D22" i="7" s="1"/>
  <c r="D23" i="7" s="1"/>
  <c r="D24" i="7" s="1"/>
  <c r="D25" i="7" s="1"/>
  <c r="D26" i="7" s="1"/>
  <c r="D27" i="7" s="1"/>
  <c r="D28" i="7" s="1"/>
  <c r="D29" i="7" s="1"/>
  <c r="D30" i="7" s="1"/>
  <c r="D31" i="7" s="1"/>
  <c r="D32" i="7" s="1"/>
  <c r="D33" i="7" s="1"/>
  <c r="D34" i="7" s="1"/>
  <c r="D35" i="7" s="1"/>
  <c r="D36" i="7" s="1"/>
  <c r="D37" i="7" s="1"/>
  <c r="D38" i="7" s="1"/>
  <c r="D39" i="7" s="1"/>
  <c r="D40" i="7" s="1"/>
  <c r="D41" i="7" s="1"/>
  <c r="D42" i="7" s="1"/>
  <c r="D43" i="7" s="1"/>
  <c r="D44" i="7" s="1"/>
  <c r="D45" i="7" s="1"/>
  <c r="D46" i="7" s="1"/>
  <c r="D47" i="7" s="1"/>
  <c r="D48" i="7" s="1"/>
  <c r="D49" i="7" s="1"/>
  <c r="D50" i="7" s="1"/>
  <c r="D51" i="7" s="1"/>
  <c r="D52" i="7" s="1"/>
  <c r="D53" i="7" s="1"/>
  <c r="D54" i="7" s="1"/>
  <c r="D55" i="7" s="1"/>
  <c r="D56" i="7" s="1"/>
  <c r="D57" i="7" s="1"/>
  <c r="D58" i="7" s="1"/>
  <c r="D8" i="7"/>
  <c r="D7" i="7"/>
  <c r="J8" i="1"/>
  <c r="L7" i="1" s="1"/>
  <c r="A9" i="7"/>
  <c r="A10" i="7" s="1"/>
  <c r="A11" i="7" s="1"/>
  <c r="A8" i="7"/>
  <c r="B8" i="7" s="1"/>
  <c r="B3" i="7"/>
  <c r="E3" i="5"/>
  <c r="B8" i="5"/>
  <c r="E2" i="5"/>
  <c r="C7" i="5"/>
  <c r="D8" i="5"/>
  <c r="F8" i="5"/>
  <c r="A9" i="5"/>
  <c r="C7" i="1"/>
  <c r="F8" i="1"/>
  <c r="D8" i="1"/>
  <c r="A9" i="1"/>
  <c r="E2" i="1"/>
  <c r="B8" i="1"/>
  <c r="C8" i="1"/>
  <c r="C8" i="5"/>
  <c r="F9" i="5"/>
  <c r="F9" i="1"/>
  <c r="D9" i="1"/>
  <c r="E8" i="1"/>
  <c r="G8" i="1"/>
  <c r="G8" i="5"/>
  <c r="E8" i="5"/>
  <c r="D9" i="5"/>
  <c r="B9" i="1"/>
  <c r="C9" i="1"/>
  <c r="A10" i="1"/>
  <c r="B9" i="5"/>
  <c r="C9" i="5"/>
  <c r="A10" i="5"/>
  <c r="D10" i="5"/>
  <c r="G9" i="5"/>
  <c r="E9" i="5"/>
  <c r="F10" i="5"/>
  <c r="G9" i="1"/>
  <c r="D10" i="1"/>
  <c r="F10" i="1"/>
  <c r="E9" i="1"/>
  <c r="A11" i="5"/>
  <c r="B10" i="5"/>
  <c r="C10" i="5"/>
  <c r="A11" i="1"/>
  <c r="B10" i="1"/>
  <c r="C10" i="1"/>
  <c r="F11" i="1"/>
  <c r="D11" i="1"/>
  <c r="E10" i="1"/>
  <c r="G10" i="1"/>
  <c r="A12" i="1"/>
  <c r="B11" i="1"/>
  <c r="C11" i="1"/>
  <c r="D11" i="5"/>
  <c r="E10" i="5"/>
  <c r="F11" i="5"/>
  <c r="G10" i="5"/>
  <c r="A12" i="5"/>
  <c r="B11" i="5"/>
  <c r="C11" i="5"/>
  <c r="J10" i="5"/>
  <c r="J14" i="5"/>
  <c r="J18" i="5"/>
  <c r="D12" i="5"/>
  <c r="J12" i="5"/>
  <c r="J17" i="5"/>
  <c r="J24" i="5"/>
  <c r="E11" i="5"/>
  <c r="F12" i="5"/>
  <c r="J8" i="5"/>
  <c r="J13" i="5"/>
  <c r="J19" i="5"/>
  <c r="J16" i="5"/>
  <c r="J23" i="5"/>
  <c r="J9" i="5"/>
  <c r="J20" i="5"/>
  <c r="G11" i="5"/>
  <c r="J11" i="5"/>
  <c r="J15" i="5"/>
  <c r="B12" i="5"/>
  <c r="C12" i="5"/>
  <c r="A13" i="5"/>
  <c r="J11" i="1"/>
  <c r="J15" i="1"/>
  <c r="J19" i="1"/>
  <c r="J23" i="1"/>
  <c r="J9" i="1"/>
  <c r="J14" i="1"/>
  <c r="J20" i="1"/>
  <c r="F12" i="1"/>
  <c r="E11" i="1"/>
  <c r="J10" i="1"/>
  <c r="J16" i="1"/>
  <c r="G11" i="1"/>
  <c r="J13" i="1"/>
  <c r="J24" i="1"/>
  <c r="D12" i="1"/>
  <c r="J17" i="1"/>
  <c r="J18" i="1"/>
  <c r="J12" i="1"/>
  <c r="B12" i="1"/>
  <c r="C12" i="1"/>
  <c r="A13" i="1"/>
  <c r="B13" i="1"/>
  <c r="C13" i="1"/>
  <c r="A14" i="1"/>
  <c r="B13" i="5"/>
  <c r="C13" i="5"/>
  <c r="A14" i="5"/>
  <c r="F13" i="1"/>
  <c r="D13" i="1"/>
  <c r="E12" i="1"/>
  <c r="G12" i="1"/>
  <c r="D13" i="5"/>
  <c r="F13" i="5"/>
  <c r="G12" i="5"/>
  <c r="E12" i="5"/>
  <c r="F14" i="1"/>
  <c r="E13" i="1"/>
  <c r="D14" i="1"/>
  <c r="G13" i="1"/>
  <c r="A15" i="5"/>
  <c r="B14" i="5"/>
  <c r="C14" i="5"/>
  <c r="G13" i="5"/>
  <c r="D14" i="5"/>
  <c r="E13" i="5"/>
  <c r="F14" i="5"/>
  <c r="A15" i="1"/>
  <c r="B14" i="1"/>
  <c r="C14" i="1"/>
  <c r="G14" i="1"/>
  <c r="D15" i="1"/>
  <c r="F15" i="1"/>
  <c r="E14" i="1"/>
  <c r="J7" i="1"/>
  <c r="J21" i="1"/>
  <c r="A16" i="1"/>
  <c r="B15" i="1"/>
  <c r="C15" i="1"/>
  <c r="G14" i="5"/>
  <c r="D15" i="5"/>
  <c r="F15" i="5"/>
  <c r="E14" i="5"/>
  <c r="J21" i="5"/>
  <c r="J7" i="5"/>
  <c r="A16" i="5"/>
  <c r="B15" i="5"/>
  <c r="C15" i="5"/>
  <c r="G15" i="5"/>
  <c r="E15" i="5"/>
  <c r="D16" i="5"/>
  <c r="F16" i="5"/>
  <c r="A17" i="5"/>
  <c r="B16" i="5"/>
  <c r="C16" i="5"/>
  <c r="B16" i="1"/>
  <c r="C16" i="1"/>
  <c r="A17" i="1"/>
  <c r="D16" i="1"/>
  <c r="F16" i="1"/>
  <c r="E15" i="1"/>
  <c r="G15" i="1"/>
  <c r="G16" i="1"/>
  <c r="D17" i="1"/>
  <c r="E16" i="1"/>
  <c r="F17" i="1"/>
  <c r="G16" i="5"/>
  <c r="F17" i="5"/>
  <c r="E16" i="5"/>
  <c r="D17" i="5"/>
  <c r="B17" i="5"/>
  <c r="C17" i="5"/>
  <c r="A18" i="5"/>
  <c r="B17" i="1"/>
  <c r="C17" i="1"/>
  <c r="A18" i="1"/>
  <c r="J22" i="5"/>
  <c r="J22" i="1"/>
  <c r="E17" i="1"/>
  <c r="F18" i="1"/>
  <c r="G17" i="1"/>
  <c r="D18" i="1"/>
  <c r="B18" i="5"/>
  <c r="C18" i="5"/>
  <c r="A19" i="5"/>
  <c r="A19" i="1"/>
  <c r="B18" i="1"/>
  <c r="C18" i="1"/>
  <c r="L8" i="5"/>
  <c r="L7" i="5"/>
  <c r="E17" i="5"/>
  <c r="F18" i="5"/>
  <c r="G17" i="5"/>
  <c r="D18" i="5"/>
  <c r="A20" i="5"/>
  <c r="B19" i="5"/>
  <c r="C19" i="5"/>
  <c r="E18" i="5"/>
  <c r="G18" i="5"/>
  <c r="F19" i="1"/>
  <c r="D19" i="1"/>
  <c r="G18" i="1"/>
  <c r="E18" i="1"/>
  <c r="B19" i="1"/>
  <c r="C19" i="1"/>
  <c r="A20" i="1"/>
  <c r="B20" i="1"/>
  <c r="C20" i="1"/>
  <c r="A21" i="1"/>
  <c r="B21" i="1"/>
  <c r="C21" i="1"/>
  <c r="D20" i="1"/>
  <c r="G19" i="1"/>
  <c r="E19" i="1"/>
  <c r="F20" i="1"/>
  <c r="A21" i="5"/>
  <c r="B20" i="5"/>
  <c r="C20" i="5"/>
  <c r="B21" i="5"/>
  <c r="C21" i="5"/>
  <c r="A22" i="5"/>
  <c r="G21" i="1"/>
  <c r="E21" i="1"/>
  <c r="F21" i="1"/>
  <c r="G20" i="1"/>
  <c r="D21" i="1"/>
  <c r="E20" i="1"/>
  <c r="A23" i="5"/>
  <c r="B22" i="5"/>
  <c r="C22" i="5"/>
  <c r="A24" i="5"/>
  <c r="B23" i="5"/>
  <c r="C23" i="5"/>
  <c r="A25" i="5"/>
  <c r="B24" i="5"/>
  <c r="C24" i="5"/>
  <c r="B25" i="5"/>
  <c r="C25" i="5"/>
  <c r="A26" i="5"/>
  <c r="A27" i="5"/>
  <c r="B26" i="5"/>
  <c r="C26" i="5"/>
  <c r="A28" i="5"/>
  <c r="B27" i="5"/>
  <c r="C27" i="5"/>
  <c r="A29" i="5"/>
  <c r="B28" i="5"/>
  <c r="C28" i="5"/>
  <c r="B29" i="5"/>
  <c r="C29" i="5"/>
  <c r="A30" i="5"/>
  <c r="A31" i="5"/>
  <c r="B30" i="5"/>
  <c r="C30" i="5"/>
  <c r="A32" i="5"/>
  <c r="B31" i="5"/>
  <c r="C31" i="5"/>
  <c r="A33" i="5"/>
  <c r="B32" i="5"/>
  <c r="C32" i="5"/>
  <c r="B33" i="5"/>
  <c r="C33" i="5"/>
  <c r="A34" i="5"/>
  <c r="B34" i="5"/>
  <c r="C34" i="5"/>
  <c r="A35" i="5"/>
  <c r="A36" i="5"/>
  <c r="B35" i="5"/>
  <c r="C35" i="5"/>
  <c r="A37" i="5"/>
  <c r="B36" i="5"/>
  <c r="C36" i="5"/>
  <c r="B37" i="5"/>
  <c r="C37" i="5"/>
  <c r="A38" i="5"/>
  <c r="A39" i="5"/>
  <c r="B38" i="5"/>
  <c r="C38" i="5"/>
  <c r="A40" i="5"/>
  <c r="B39" i="5"/>
  <c r="C39" i="5"/>
  <c r="B40" i="5"/>
  <c r="C40" i="5"/>
  <c r="A41" i="5"/>
  <c r="B41" i="5"/>
  <c r="C41" i="5"/>
  <c r="A42" i="5"/>
  <c r="A43" i="5"/>
  <c r="B43" i="5"/>
  <c r="C43" i="5"/>
  <c r="B42" i="5"/>
  <c r="C42" i="5"/>
  <c r="I12" i="7" l="1"/>
  <c r="I9" i="7"/>
  <c r="I6" i="7"/>
  <c r="B9" i="7"/>
  <c r="B11" i="7"/>
  <c r="A12" i="7"/>
  <c r="B10" i="7"/>
  <c r="J6" i="7" l="1"/>
  <c r="J12" i="7"/>
  <c r="J9" i="7"/>
  <c r="A13" i="7"/>
  <c r="B12" i="7"/>
  <c r="B13" i="7" l="1"/>
  <c r="A14" i="7"/>
  <c r="A15" i="7" l="1"/>
  <c r="B14" i="7"/>
  <c r="B15" i="7" l="1"/>
  <c r="A16" i="7"/>
  <c r="A17" i="7" l="1"/>
  <c r="B16" i="7"/>
  <c r="B17" i="7" l="1"/>
</calcChain>
</file>

<file path=xl/sharedStrings.xml><?xml version="1.0" encoding="utf-8"?>
<sst xmlns="http://schemas.openxmlformats.org/spreadsheetml/2006/main" count="266" uniqueCount="31">
  <si>
    <t>AQL =</t>
  </si>
  <si>
    <t>i</t>
  </si>
  <si>
    <r>
      <t>n</t>
    </r>
    <r>
      <rPr>
        <sz val="10"/>
        <rFont val="Times New Roman"/>
        <family val="1"/>
      </rPr>
      <t xml:space="preserve"> =</t>
    </r>
  </si>
  <si>
    <r>
      <t>m</t>
    </r>
    <r>
      <rPr>
        <sz val="10"/>
        <rFont val="Times New Roman"/>
        <family val="1"/>
      </rPr>
      <t xml:space="preserve"> =</t>
    </r>
  </si>
  <si>
    <r>
      <t>n</t>
    </r>
    <r>
      <rPr>
        <sz val="10"/>
        <rFont val="Times New Roman"/>
        <family val="1"/>
      </rPr>
      <t>* AQL =</t>
    </r>
  </si>
  <si>
    <r>
      <t>F</t>
    </r>
    <r>
      <rPr>
        <vertAlign val="subscript"/>
        <sz val="10"/>
        <rFont val="Times New Roman"/>
        <family val="1"/>
      </rPr>
      <t>Poi</t>
    </r>
    <r>
      <rPr>
        <sz val="10"/>
        <rFont val="Times New Roman"/>
        <family val="1"/>
      </rPr>
      <t>(</t>
    </r>
    <r>
      <rPr>
        <i/>
        <sz val="10"/>
        <rFont val="Times New Roman"/>
        <family val="1"/>
      </rPr>
      <t>i</t>
    </r>
    <r>
      <rPr>
        <sz val="10"/>
        <rFont val="Times New Roman"/>
        <family val="1"/>
      </rPr>
      <t xml:space="preserve">; </t>
    </r>
    <r>
      <rPr>
        <i/>
        <sz val="10"/>
        <rFont val="Symbol"/>
        <family val="1"/>
        <charset val="2"/>
      </rPr>
      <t>m</t>
    </r>
    <r>
      <rPr>
        <sz val="10"/>
        <rFont val="Times New Roman"/>
        <family val="1"/>
      </rPr>
      <t>)</t>
    </r>
  </si>
  <si>
    <t>*10^K</t>
  </si>
  <si>
    <r>
      <t>K</t>
    </r>
    <r>
      <rPr>
        <sz val="10"/>
        <rFont val="Times New Roman"/>
        <family val="1"/>
      </rPr>
      <t xml:space="preserve"> =</t>
    </r>
  </si>
  <si>
    <t>digits</t>
  </si>
  <si>
    <t>From</t>
  </si>
  <si>
    <t>To</t>
  </si>
  <si>
    <t>RandomN</t>
  </si>
  <si>
    <t>RandomP</t>
  </si>
  <si>
    <r>
      <t>X</t>
    </r>
    <r>
      <rPr>
        <vertAlign val="superscript"/>
        <sz val="10"/>
        <rFont val="Times New Roman"/>
        <family val="1"/>
      </rPr>
      <t>--</t>
    </r>
    <r>
      <rPr>
        <sz val="10"/>
        <rFont val="Times New Roman"/>
        <family val="1"/>
      </rPr>
      <t xml:space="preserve"> =</t>
    </r>
  </si>
  <si>
    <t>RandomN=ROUND(RAND()*10^$B$4;0)</t>
  </si>
  <si>
    <t>RandomP=1+LOOKUP(I7;$C$7:$C$16;$A$7:$A$16)</t>
  </si>
  <si>
    <r>
      <t>s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=</t>
    </r>
  </si>
  <si>
    <r>
      <t>F</t>
    </r>
    <r>
      <rPr>
        <vertAlign val="subscript"/>
        <sz val="10"/>
        <rFont val="Times New Roman"/>
        <family val="1"/>
      </rPr>
      <t>bin</t>
    </r>
    <r>
      <rPr>
        <sz val="10"/>
        <rFont val="Times New Roman"/>
        <family val="1"/>
      </rPr>
      <t>(</t>
    </r>
    <r>
      <rPr>
        <i/>
        <sz val="10"/>
        <rFont val="Times New Roman"/>
        <family val="1"/>
      </rPr>
      <t>i</t>
    </r>
    <r>
      <rPr>
        <sz val="10"/>
        <rFont val="Times New Roman"/>
        <family val="1"/>
      </rPr>
      <t xml:space="preserve">; </t>
    </r>
    <r>
      <rPr>
        <i/>
        <sz val="10"/>
        <rFont val="Times New Roman"/>
        <family val="1"/>
      </rPr>
      <t>n</t>
    </r>
    <r>
      <rPr>
        <sz val="10"/>
        <rFont val="Times New Roman"/>
        <family val="1"/>
      </rPr>
      <t xml:space="preserve">, </t>
    </r>
    <r>
      <rPr>
        <i/>
        <sz val="10"/>
        <rFont val="Times New Roman"/>
        <family val="1"/>
      </rPr>
      <t>p</t>
    </r>
    <r>
      <rPr>
        <sz val="10"/>
        <rFont val="Times New Roman"/>
        <family val="1"/>
      </rPr>
      <t>)</t>
    </r>
  </si>
  <si>
    <r>
      <t>n p</t>
    </r>
    <r>
      <rPr>
        <i/>
        <sz val="10"/>
        <rFont val="Times New Roman"/>
        <family val="1"/>
      </rPr>
      <t>q</t>
    </r>
    <r>
      <rPr>
        <sz val="10"/>
        <rFont val="Times New Roman"/>
        <family val="1"/>
      </rPr>
      <t>=</t>
    </r>
  </si>
  <si>
    <t>*</t>
  </si>
  <si>
    <r>
      <rPr>
        <i/>
        <sz val="10"/>
        <rFont val="Symbol"/>
        <family val="1"/>
        <charset val="2"/>
      </rPr>
      <t>m</t>
    </r>
    <r>
      <rPr>
        <sz val="10"/>
        <rFont val="Times New Roman"/>
        <family val="1"/>
      </rPr>
      <t xml:space="preserve"> =</t>
    </r>
  </si>
  <si>
    <r>
      <t>Poi(</t>
    </r>
    <r>
      <rPr>
        <i/>
        <sz val="10"/>
        <rFont val="Times New Roman"/>
        <family val="1"/>
      </rPr>
      <t>i</t>
    </r>
    <r>
      <rPr>
        <sz val="10"/>
        <rFont val="Times New Roman"/>
        <family val="1"/>
      </rPr>
      <t xml:space="preserve">; </t>
    </r>
    <r>
      <rPr>
        <i/>
        <sz val="10"/>
        <rFont val="Symbol"/>
        <family val="1"/>
        <charset val="2"/>
      </rPr>
      <t>m</t>
    </r>
    <r>
      <rPr>
        <sz val="10"/>
        <rFont val="Times New Roman"/>
        <family val="1"/>
      </rPr>
      <t>)</t>
    </r>
  </si>
  <si>
    <t>u</t>
  </si>
  <si>
    <t>r</t>
  </si>
  <si>
    <t>average =</t>
  </si>
  <si>
    <t>stdev =</t>
  </si>
  <si>
    <t>(theor.)</t>
  </si>
  <si>
    <t>variance =</t>
  </si>
  <si>
    <t>Longer simulation</t>
  </si>
  <si>
    <t>Hand made !</t>
  </si>
  <si>
    <t>Random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</si>
</sst>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"/>
  </numFmts>
  <fonts count="12">
    <font>
      <sz val="10"/>
      <name val="Arial Narrow"/>
    </font>
    <font>
      <sz val="10"/>
      <name val="Times New Roman"/>
      <family val="1"/>
    </font>
    <font>
      <i/>
      <sz val="10"/>
      <name val="Times New Roman"/>
      <family val="1"/>
    </font>
    <font>
      <i/>
      <sz val="10"/>
      <name val="Symbol"/>
      <family val="1"/>
      <charset val="2"/>
    </font>
    <font>
      <vertAlign val="subscript"/>
      <sz val="10"/>
      <name val="Times New Roman"/>
      <family val="1"/>
    </font>
    <font>
      <sz val="8"/>
      <name val="Arial Narrow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vertAlign val="superscript"/>
      <sz val="10"/>
      <name val="Times New Roman"/>
      <family val="1"/>
    </font>
    <font>
      <sz val="10"/>
      <name val="Arial Narrow"/>
      <family val="2"/>
    </font>
    <font>
      <sz val="10"/>
      <color theme="0"/>
      <name val="Arial Narrow"/>
      <family val="2"/>
    </font>
    <font>
      <b/>
      <sz val="9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quotePrefix="1" applyFont="1" applyAlignment="1">
      <alignment horizontal="center"/>
    </xf>
    <xf numFmtId="0" fontId="0" fillId="0" borderId="0" xfId="0" quotePrefix="1"/>
    <xf numFmtId="0" fontId="0" fillId="2" borderId="1" xfId="0" applyFill="1" applyBorder="1"/>
    <xf numFmtId="0" fontId="0" fillId="2" borderId="2" xfId="0" applyFill="1" applyBorder="1"/>
    <xf numFmtId="0" fontId="0" fillId="3" borderId="3" xfId="0" applyFill="1" applyBorder="1"/>
    <xf numFmtId="0" fontId="1" fillId="0" borderId="0" xfId="0" applyFont="1" applyBorder="1" applyAlignment="1">
      <alignment horizontal="right"/>
    </xf>
    <xf numFmtId="0" fontId="0" fillId="4" borderId="1" xfId="0" applyFill="1" applyBorder="1"/>
    <xf numFmtId="0" fontId="0" fillId="4" borderId="2" xfId="0" applyFill="1" applyBorder="1"/>
    <xf numFmtId="0" fontId="0" fillId="3" borderId="4" xfId="0" applyFill="1" applyBorder="1"/>
    <xf numFmtId="0" fontId="0" fillId="0" borderId="0" xfId="0" quotePrefix="1" applyBorder="1"/>
    <xf numFmtId="164" fontId="0" fillId="0" borderId="0" xfId="0" applyNumberFormat="1" applyBorder="1"/>
    <xf numFmtId="0" fontId="0" fillId="0" borderId="0" xfId="0" applyNumberFormat="1"/>
    <xf numFmtId="0" fontId="2" fillId="0" borderId="5" xfId="0" applyFont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/>
    <xf numFmtId="0" fontId="7" fillId="0" borderId="2" xfId="0" applyFont="1" applyBorder="1"/>
    <xf numFmtId="0" fontId="0" fillId="0" borderId="2" xfId="0" applyBorder="1"/>
    <xf numFmtId="0" fontId="0" fillId="0" borderId="6" xfId="0" applyBorder="1"/>
    <xf numFmtId="0" fontId="0" fillId="0" borderId="7" xfId="0" applyBorder="1"/>
    <xf numFmtId="0" fontId="0" fillId="4" borderId="6" xfId="0" applyFill="1" applyBorder="1"/>
    <xf numFmtId="0" fontId="0" fillId="4" borderId="7" xfId="0" applyFill="1" applyBorder="1"/>
    <xf numFmtId="0" fontId="0" fillId="2" borderId="6" xfId="0" applyFill="1" applyBorder="1"/>
    <xf numFmtId="0" fontId="0" fillId="2" borderId="7" xfId="0" applyFill="1" applyBorder="1"/>
    <xf numFmtId="164" fontId="6" fillId="0" borderId="0" xfId="0" applyNumberFormat="1" applyFont="1" applyBorder="1"/>
    <xf numFmtId="0" fontId="7" fillId="3" borderId="4" xfId="0" applyFont="1" applyFill="1" applyBorder="1"/>
    <xf numFmtId="0" fontId="6" fillId="0" borderId="1" xfId="0" applyFont="1" applyBorder="1"/>
    <xf numFmtId="0" fontId="2" fillId="0" borderId="5" xfId="0" applyFont="1" applyBorder="1" applyAlignment="1"/>
    <xf numFmtId="0" fontId="9" fillId="0" borderId="0" xfId="0" applyFont="1"/>
    <xf numFmtId="0" fontId="9" fillId="0" borderId="8" xfId="0" applyFont="1" applyBorder="1"/>
    <xf numFmtId="0" fontId="10" fillId="5" borderId="0" xfId="0" applyFont="1" applyFill="1" applyAlignment="1">
      <alignment horizontal="center"/>
    </xf>
    <xf numFmtId="9" fontId="0" fillId="6" borderId="5" xfId="0" applyNumberFormat="1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6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7" borderId="0" xfId="0" applyFill="1" applyAlignment="1">
      <alignment horizontal="center"/>
    </xf>
    <xf numFmtId="0" fontId="9" fillId="0" borderId="0" xfId="0" applyFont="1" applyAlignment="1">
      <alignment horizontal="right"/>
    </xf>
    <xf numFmtId="14" fontId="11" fillId="0" borderId="0" xfId="0" applyNumberFormat="1" applyFont="1" applyAlignment="1">
      <alignment horizontal="center"/>
    </xf>
    <xf numFmtId="0" fontId="6" fillId="0" borderId="0" xfId="0" applyFont="1"/>
    <xf numFmtId="0" fontId="0" fillId="8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chartsheet" Target="chartsheets/sheet2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n-US" sz="1200"/>
              <a:t>Poisson cumulative probability function</a:t>
            </a:r>
          </a:p>
        </c:rich>
      </c:tx>
      <c:layout>
        <c:manualLayout>
          <c:xMode val="edge"/>
          <c:yMode val="edge"/>
          <c:x val="0.30385492712681161"/>
          <c:y val="2.11083123844163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12471655328799"/>
          <c:y val="0.13984168865435356"/>
          <c:w val="0.82086167800453513"/>
          <c:h val="0.67018469656992086"/>
        </c:manualLayout>
      </c:layout>
      <c:scatterChart>
        <c:scatterStyle val="lineMarker"/>
        <c:varyColors val="0"/>
        <c:ser>
          <c:idx val="0"/>
          <c:order val="0"/>
          <c:spPr>
            <a:ln w="38100">
              <a:solidFill>
                <a:srgbClr val="FF6600"/>
              </a:solidFill>
              <a:prstDash val="solid"/>
            </a:ln>
          </c:spPr>
          <c:marker>
            <c:symbol val="diamond"/>
            <c:size val="6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n-US"/>
              </a:p>
            </c:txPr>
            <c:dLblPos val="b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Poi!$A$8:$A$14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numCache>
            </c:numRef>
          </c:xVal>
          <c:yVal>
            <c:numRef>
              <c:f>Poi!$B$8:$B$14</c:f>
              <c:numCache>
                <c:formatCode>General</c:formatCode>
                <c:ptCount val="7"/>
                <c:pt idx="0">
                  <c:v>0.24659696394160643</c:v>
                </c:pt>
                <c:pt idx="1">
                  <c:v>0.59183271345985533</c:v>
                </c:pt>
                <c:pt idx="2">
                  <c:v>0.83349773812262984</c:v>
                </c:pt>
                <c:pt idx="3">
                  <c:v>0.94627474963192459</c:v>
                </c:pt>
                <c:pt idx="4">
                  <c:v>0.98574670366017769</c:v>
                </c:pt>
                <c:pt idx="5">
                  <c:v>0.99679885078808861</c:v>
                </c:pt>
                <c:pt idx="6">
                  <c:v>0.99937768511793446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979-4DED-910E-F53FF7284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8144112"/>
        <c:axId val="1"/>
      </c:scatterChart>
      <c:valAx>
        <c:axId val="378144112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950" b="0" i="1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x</a:t>
                </a:r>
              </a:p>
            </c:rich>
          </c:tx>
          <c:layout>
            <c:manualLayout>
              <c:xMode val="edge"/>
              <c:yMode val="edge"/>
              <c:x val="0.90476187073969649"/>
              <c:y val="0.860158330340630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  <c:max val="1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45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n-US" sz="950" b="0" i="1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F</a:t>
                </a:r>
                <a:r>
                  <a:rPr lang="en-US" sz="95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(</a:t>
                </a:r>
                <a:r>
                  <a:rPr lang="en-US" sz="950" b="0" i="1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x</a:t>
                </a:r>
                <a:r>
                  <a:rPr lang="en-US" sz="95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1.3605344970561603E-2"/>
              <c:y val="8.7071165586755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78144112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n-US" sz="1200"/>
              <a:t>Binomial cumulative probability function</a:t>
            </a:r>
          </a:p>
        </c:rich>
      </c:tx>
      <c:layout>
        <c:manualLayout>
          <c:xMode val="edge"/>
          <c:yMode val="edge"/>
          <c:x val="0.29705225464153073"/>
          <c:y val="2.11083123844163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12471655328799"/>
          <c:y val="0.13984168865435356"/>
          <c:w val="0.82086167800453513"/>
          <c:h val="0.67018469656992086"/>
        </c:manualLayout>
      </c:layout>
      <c:scatterChart>
        <c:scatterStyle val="lineMarker"/>
        <c:varyColors val="0"/>
        <c:ser>
          <c:idx val="0"/>
          <c:order val="0"/>
          <c:spPr>
            <a:ln w="38100">
              <a:solidFill>
                <a:srgbClr val="FF6600"/>
              </a:solidFill>
              <a:prstDash val="solid"/>
            </a:ln>
          </c:spPr>
          <c:marker>
            <c:symbol val="diamond"/>
            <c:size val="6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n-US"/>
              </a:p>
            </c:txPr>
            <c:dLblPos val="b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Bin!$A$8:$A$14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numCache>
            </c:numRef>
          </c:xVal>
          <c:yVal>
            <c:numRef>
              <c:f>Bin!$B$8:$B$14</c:f>
              <c:numCache>
                <c:formatCode>General</c:formatCode>
                <c:ptCount val="7"/>
                <c:pt idx="0">
                  <c:v>0.23960349927139896</c:v>
                </c:pt>
                <c:pt idx="1">
                  <c:v>0.58902526904218899</c:v>
                </c:pt>
                <c:pt idx="2">
                  <c:v>0.83653235596316522</c:v>
                </c:pt>
                <c:pt idx="3">
                  <c:v>0.94997310413527958</c:v>
                </c:pt>
                <c:pt idx="4">
                  <c:v>0.9877866868593177</c:v>
                </c:pt>
                <c:pt idx="5">
                  <c:v>0.9975551957296942</c:v>
                </c:pt>
                <c:pt idx="6">
                  <c:v>0.99959030174435592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CE-437A-BA58-0AF8AF4E3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8143784"/>
        <c:axId val="1"/>
      </c:scatterChart>
      <c:valAx>
        <c:axId val="378143784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950" b="0" i="1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x</a:t>
                </a:r>
              </a:p>
            </c:rich>
          </c:tx>
          <c:layout>
            <c:manualLayout>
              <c:xMode val="edge"/>
              <c:yMode val="edge"/>
              <c:x val="0.90476187073969649"/>
              <c:y val="0.860158330340630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  <c:max val="1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45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n-US" sz="950" b="0" i="1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F</a:t>
                </a:r>
                <a:r>
                  <a:rPr lang="en-US" sz="95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(</a:t>
                </a:r>
                <a:r>
                  <a:rPr lang="en-US" sz="950" b="0" i="1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x</a:t>
                </a:r>
                <a:r>
                  <a:rPr lang="en-US" sz="95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1.3605344970561603E-2"/>
              <c:y val="8.7071165586755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78143784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0" workbookViewId="0"/>
  </sheetViews>
  <pageMargins left="2.8" right="0.75" top="1" bottom="6.63" header="0.5" footer="0.5"/>
  <pageSetup paperSize="9" orientation="portrait" horizontalDpi="300" verticalDpi="300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0" workbookViewId="0"/>
  </sheetViews>
  <pageMargins left="2.8" right="0.75" top="1" bottom="6.63" header="0.5" footer="0.5"/>
  <pageSetup paperSize="9" orientation="portrait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4198938" cy="361156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4198938" cy="361156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zoomScaleNormal="100" workbookViewId="0"/>
  </sheetViews>
  <sheetFormatPr defaultColWidth="8.83203125" defaultRowHeight="12.75"/>
  <sheetData>
    <row r="1" spans="1:13">
      <c r="A1" s="10" t="s">
        <v>0</v>
      </c>
      <c r="B1" s="38">
        <v>0.04</v>
      </c>
      <c r="M1" s="36" t="s">
        <v>19</v>
      </c>
    </row>
    <row r="2" spans="1:13">
      <c r="A2" s="3" t="s">
        <v>2</v>
      </c>
      <c r="B2" s="39">
        <v>35</v>
      </c>
      <c r="C2" s="4" t="s">
        <v>3</v>
      </c>
      <c r="D2" s="5" t="s">
        <v>4</v>
      </c>
      <c r="E2" s="41">
        <f>$B$2*$B$1</f>
        <v>1.4000000000000001</v>
      </c>
      <c r="H2" s="14" t="s">
        <v>14</v>
      </c>
      <c r="M2" s="36" t="s">
        <v>19</v>
      </c>
    </row>
    <row r="3" spans="1:13">
      <c r="A3" s="3"/>
      <c r="B3" s="2"/>
      <c r="C3" s="4"/>
      <c r="D3" s="5"/>
      <c r="E3" s="2"/>
      <c r="H3" s="6" t="s">
        <v>15</v>
      </c>
      <c r="M3" s="36" t="s">
        <v>19</v>
      </c>
    </row>
    <row r="4" spans="1:13">
      <c r="A4" s="3" t="s">
        <v>7</v>
      </c>
      <c r="B4" s="2">
        <v>4</v>
      </c>
      <c r="C4" t="s">
        <v>8</v>
      </c>
      <c r="M4" s="36" t="s">
        <v>19</v>
      </c>
    </row>
    <row r="5" spans="1:13">
      <c r="A5" s="3"/>
      <c r="B5" s="2"/>
      <c r="I5" s="40" t="s">
        <v>29</v>
      </c>
      <c r="M5" s="36" t="s">
        <v>19</v>
      </c>
    </row>
    <row r="6" spans="1:13" ht="14.25">
      <c r="A6" s="17" t="s">
        <v>1</v>
      </c>
      <c r="B6" s="17" t="s">
        <v>5</v>
      </c>
      <c r="C6" s="18" t="s">
        <v>6</v>
      </c>
      <c r="D6" s="19" t="s">
        <v>9</v>
      </c>
      <c r="E6" s="19" t="s">
        <v>10</v>
      </c>
      <c r="F6" s="20" t="s">
        <v>9</v>
      </c>
      <c r="G6" s="20" t="s">
        <v>10</v>
      </c>
      <c r="I6" s="21" t="s">
        <v>11</v>
      </c>
      <c r="J6" s="21" t="s">
        <v>12</v>
      </c>
      <c r="M6" s="36" t="s">
        <v>19</v>
      </c>
    </row>
    <row r="7" spans="1:13" ht="15.75">
      <c r="A7" s="22">
        <v>-1</v>
      </c>
      <c r="B7" s="23">
        <v>0</v>
      </c>
      <c r="C7" s="32">
        <f>ROUND(B7,$B$4)*10^$B$4</f>
        <v>0</v>
      </c>
      <c r="D7" s="11"/>
      <c r="E7" s="12"/>
      <c r="F7" s="7"/>
      <c r="G7" s="8"/>
      <c r="I7" s="15">
        <v>9856</v>
      </c>
      <c r="J7" s="16">
        <f>1+LOOKUP(I7,$C$7:$C$16,$A$7:$A$16)</f>
        <v>4</v>
      </c>
      <c r="K7" s="3" t="s">
        <v>13</v>
      </c>
      <c r="L7">
        <f>AVERAGE($J$7:$J$24)</f>
        <v>1.6666666666666667</v>
      </c>
      <c r="M7" s="36" t="s">
        <v>19</v>
      </c>
    </row>
    <row r="8" spans="1:13" ht="15.75">
      <c r="A8" s="33">
        <v>0</v>
      </c>
      <c r="B8" s="24">
        <f>POISSON(A8,$E$2,1)</f>
        <v>0.24659696394160643</v>
      </c>
      <c r="C8" s="13">
        <f>ROUND(B8,$B$4)*10^$B$4</f>
        <v>2466</v>
      </c>
      <c r="D8" s="11">
        <f>C7+1</f>
        <v>1</v>
      </c>
      <c r="E8" s="12">
        <f>C8</f>
        <v>2466</v>
      </c>
      <c r="F8" s="7">
        <f>C7</f>
        <v>0</v>
      </c>
      <c r="G8" s="8">
        <f>C8-1</f>
        <v>2465</v>
      </c>
      <c r="I8" s="15">
        <v>9409</v>
      </c>
      <c r="J8" s="16">
        <f>1+LOOKUP(I8,$C$7:$C$16,$A$7:$A$16)</f>
        <v>3</v>
      </c>
      <c r="K8" s="3" t="s">
        <v>16</v>
      </c>
      <c r="L8">
        <f>(STDEV($J$7:$J$24))^2</f>
        <v>4.5882352941176467</v>
      </c>
      <c r="M8" s="36" t="s">
        <v>19</v>
      </c>
    </row>
    <row r="9" spans="1:13">
      <c r="A9" s="33">
        <f>A8+1</f>
        <v>1</v>
      </c>
      <c r="B9" s="24">
        <f t="shared" ref="B9:B21" si="0">POISSON(A9,$E$2,1)</f>
        <v>0.59183271345985533</v>
      </c>
      <c r="C9" s="13">
        <f t="shared" ref="C9:C21" si="1">ROUND(B9,$B$4)*10^$B$4</f>
        <v>5918</v>
      </c>
      <c r="D9" s="11">
        <f t="shared" ref="D9:D21" si="2">C8+1</f>
        <v>2467</v>
      </c>
      <c r="E9" s="12">
        <f t="shared" ref="E9:E18" si="3">C9</f>
        <v>5918</v>
      </c>
      <c r="F9" s="7">
        <f t="shared" ref="F9:F18" si="4">C8</f>
        <v>2466</v>
      </c>
      <c r="G9" s="8">
        <f t="shared" ref="G9:G18" si="5">C9-1</f>
        <v>5917</v>
      </c>
      <c r="I9" s="15">
        <v>4051</v>
      </c>
      <c r="J9" s="16">
        <f t="shared" ref="J9:J24" si="6">1+LOOKUP(I9,$C$7:$C$16,$A$7:$A$16)</f>
        <v>1</v>
      </c>
      <c r="M9" s="36" t="s">
        <v>19</v>
      </c>
    </row>
    <row r="10" spans="1:13">
      <c r="A10" s="33">
        <f t="shared" ref="A10:A18" si="7">A9+1</f>
        <v>2</v>
      </c>
      <c r="B10" s="24">
        <f t="shared" si="0"/>
        <v>0.83349773812262984</v>
      </c>
      <c r="C10" s="13">
        <f t="shared" si="1"/>
        <v>8335</v>
      </c>
      <c r="D10" s="11">
        <f t="shared" si="2"/>
        <v>5919</v>
      </c>
      <c r="E10" s="12">
        <f t="shared" si="3"/>
        <v>8335</v>
      </c>
      <c r="F10" s="7">
        <f t="shared" si="4"/>
        <v>5918</v>
      </c>
      <c r="G10" s="8">
        <f t="shared" si="5"/>
        <v>8334</v>
      </c>
      <c r="I10" s="15">
        <v>3568</v>
      </c>
      <c r="J10" s="16">
        <f t="shared" si="6"/>
        <v>1</v>
      </c>
      <c r="M10" s="36" t="s">
        <v>19</v>
      </c>
    </row>
    <row r="11" spans="1:13">
      <c r="A11" s="33">
        <f t="shared" si="7"/>
        <v>3</v>
      </c>
      <c r="B11" s="24">
        <f t="shared" si="0"/>
        <v>0.94627474963192459</v>
      </c>
      <c r="C11" s="13">
        <f t="shared" si="1"/>
        <v>9463</v>
      </c>
      <c r="D11" s="11">
        <f t="shared" si="2"/>
        <v>8336</v>
      </c>
      <c r="E11" s="12">
        <f t="shared" si="3"/>
        <v>9463</v>
      </c>
      <c r="F11" s="7">
        <f t="shared" si="4"/>
        <v>8335</v>
      </c>
      <c r="G11" s="8">
        <f t="shared" si="5"/>
        <v>9462</v>
      </c>
      <c r="I11" s="15">
        <v>5855</v>
      </c>
      <c r="J11" s="16">
        <f t="shared" si="6"/>
        <v>1</v>
      </c>
      <c r="M11" s="36" t="s">
        <v>19</v>
      </c>
    </row>
    <row r="12" spans="1:13">
      <c r="A12" s="33">
        <f t="shared" si="7"/>
        <v>4</v>
      </c>
      <c r="B12" s="24">
        <f t="shared" si="0"/>
        <v>0.98574670366017769</v>
      </c>
      <c r="C12" s="13">
        <f t="shared" si="1"/>
        <v>9857</v>
      </c>
      <c r="D12" s="11">
        <f t="shared" si="2"/>
        <v>9464</v>
      </c>
      <c r="E12" s="12">
        <f t="shared" si="3"/>
        <v>9857</v>
      </c>
      <c r="F12" s="7">
        <f t="shared" si="4"/>
        <v>9463</v>
      </c>
      <c r="G12" s="8">
        <f t="shared" si="5"/>
        <v>9856</v>
      </c>
      <c r="I12" s="15">
        <v>2341</v>
      </c>
      <c r="J12" s="16">
        <f t="shared" si="6"/>
        <v>0</v>
      </c>
      <c r="M12" s="36" t="s">
        <v>19</v>
      </c>
    </row>
    <row r="13" spans="1:13">
      <c r="A13" s="33">
        <f t="shared" si="7"/>
        <v>5</v>
      </c>
      <c r="B13" s="24">
        <f t="shared" si="0"/>
        <v>0.99679885078808861</v>
      </c>
      <c r="C13" s="13">
        <f t="shared" si="1"/>
        <v>9968</v>
      </c>
      <c r="D13" s="11">
        <f t="shared" si="2"/>
        <v>9858</v>
      </c>
      <c r="E13" s="12">
        <f t="shared" si="3"/>
        <v>9968</v>
      </c>
      <c r="F13" s="7">
        <f t="shared" si="4"/>
        <v>9857</v>
      </c>
      <c r="G13" s="8">
        <f t="shared" si="5"/>
        <v>9967</v>
      </c>
      <c r="I13" s="15">
        <v>9371</v>
      </c>
      <c r="J13" s="16">
        <f t="shared" si="6"/>
        <v>3</v>
      </c>
      <c r="M13" s="36" t="s">
        <v>19</v>
      </c>
    </row>
    <row r="14" spans="1:13">
      <c r="A14" s="33">
        <f t="shared" si="7"/>
        <v>6</v>
      </c>
      <c r="B14" s="24">
        <f t="shared" si="0"/>
        <v>0.99937768511793446</v>
      </c>
      <c r="C14" s="13">
        <f t="shared" si="1"/>
        <v>9994</v>
      </c>
      <c r="D14" s="11">
        <f t="shared" si="2"/>
        <v>9969</v>
      </c>
      <c r="E14" s="12">
        <f t="shared" si="3"/>
        <v>9994</v>
      </c>
      <c r="F14" s="7">
        <f t="shared" si="4"/>
        <v>9968</v>
      </c>
      <c r="G14" s="8">
        <f t="shared" si="5"/>
        <v>9993</v>
      </c>
      <c r="I14" s="15">
        <v>1272</v>
      </c>
      <c r="J14" s="16">
        <f t="shared" si="6"/>
        <v>0</v>
      </c>
      <c r="M14" s="36" t="s">
        <v>19</v>
      </c>
    </row>
    <row r="15" spans="1:13">
      <c r="A15" s="33">
        <f t="shared" si="7"/>
        <v>7</v>
      </c>
      <c r="B15" s="24">
        <f t="shared" si="0"/>
        <v>0.99989345198390367</v>
      </c>
      <c r="C15" s="13">
        <f t="shared" si="1"/>
        <v>9999</v>
      </c>
      <c r="D15" s="11">
        <f t="shared" si="2"/>
        <v>9995</v>
      </c>
      <c r="E15" s="12">
        <f t="shared" si="3"/>
        <v>9999</v>
      </c>
      <c r="F15" s="7">
        <f t="shared" si="4"/>
        <v>9994</v>
      </c>
      <c r="G15" s="8">
        <f t="shared" si="5"/>
        <v>9998</v>
      </c>
      <c r="I15" s="15">
        <v>9277</v>
      </c>
      <c r="J15" s="16">
        <f t="shared" si="6"/>
        <v>3</v>
      </c>
      <c r="M15" s="36" t="s">
        <v>19</v>
      </c>
    </row>
    <row r="16" spans="1:13">
      <c r="A16" s="33">
        <f t="shared" si="7"/>
        <v>8</v>
      </c>
      <c r="B16" s="24">
        <f t="shared" si="0"/>
        <v>0.99998371118544827</v>
      </c>
      <c r="C16" s="13">
        <f t="shared" si="1"/>
        <v>10000</v>
      </c>
      <c r="D16" s="11">
        <f t="shared" si="2"/>
        <v>10000</v>
      </c>
      <c r="E16" s="12">
        <f t="shared" si="3"/>
        <v>10000</v>
      </c>
      <c r="F16" s="7">
        <f t="shared" si="4"/>
        <v>9999</v>
      </c>
      <c r="G16" s="8">
        <f t="shared" si="5"/>
        <v>9999</v>
      </c>
      <c r="I16" s="31">
        <v>0</v>
      </c>
      <c r="J16" s="16">
        <f t="shared" si="6"/>
        <v>0</v>
      </c>
      <c r="M16" s="36" t="s">
        <v>19</v>
      </c>
    </row>
    <row r="17" spans="1:13">
      <c r="A17" s="33">
        <f t="shared" si="7"/>
        <v>9</v>
      </c>
      <c r="B17" s="24">
        <f t="shared" si="0"/>
        <v>0.99999775150568859</v>
      </c>
      <c r="C17" s="13">
        <f t="shared" si="1"/>
        <v>10000</v>
      </c>
      <c r="D17" s="11">
        <f t="shared" si="2"/>
        <v>10001</v>
      </c>
      <c r="E17" s="12">
        <f t="shared" si="3"/>
        <v>10000</v>
      </c>
      <c r="F17" s="7">
        <f t="shared" si="4"/>
        <v>10000</v>
      </c>
      <c r="G17" s="8">
        <f t="shared" si="5"/>
        <v>9999</v>
      </c>
      <c r="I17" s="15">
        <v>2465</v>
      </c>
      <c r="J17" s="16">
        <f>1+LOOKUP(I17,$C$7:$C$16,$A$7:$A$16)</f>
        <v>0</v>
      </c>
      <c r="M17" s="36" t="s">
        <v>19</v>
      </c>
    </row>
    <row r="18" spans="1:13">
      <c r="A18" s="33">
        <f t="shared" si="7"/>
        <v>10</v>
      </c>
      <c r="B18" s="24">
        <f t="shared" si="0"/>
        <v>0.99999971715052216</v>
      </c>
      <c r="C18" s="13">
        <f t="shared" si="1"/>
        <v>10000</v>
      </c>
      <c r="D18" s="11">
        <f t="shared" si="2"/>
        <v>10001</v>
      </c>
      <c r="E18" s="12">
        <f t="shared" si="3"/>
        <v>10000</v>
      </c>
      <c r="F18" s="7">
        <f t="shared" si="4"/>
        <v>10000</v>
      </c>
      <c r="G18" s="8">
        <f t="shared" si="5"/>
        <v>9999</v>
      </c>
      <c r="I18" s="31">
        <v>2466</v>
      </c>
      <c r="J18" s="16">
        <f>1+LOOKUP(I18,$C$7:$C$16,$A$7:$A$16)</f>
        <v>1</v>
      </c>
      <c r="M18" s="36" t="s">
        <v>19</v>
      </c>
    </row>
    <row r="19" spans="1:13">
      <c r="A19" s="33">
        <f>A18+1</f>
        <v>11</v>
      </c>
      <c r="B19" s="24">
        <f t="shared" si="0"/>
        <v>0.99999996732350094</v>
      </c>
      <c r="C19" s="13">
        <f t="shared" si="1"/>
        <v>10000</v>
      </c>
      <c r="D19" s="11">
        <f t="shared" si="2"/>
        <v>10001</v>
      </c>
      <c r="E19" s="12">
        <f>C19</f>
        <v>10000</v>
      </c>
      <c r="F19" s="7">
        <f>C18</f>
        <v>10000</v>
      </c>
      <c r="G19" s="8">
        <f>C19-1</f>
        <v>9999</v>
      </c>
      <c r="I19" s="15">
        <v>1</v>
      </c>
      <c r="J19" s="16">
        <f t="shared" si="6"/>
        <v>0</v>
      </c>
      <c r="M19" s="36" t="s">
        <v>19</v>
      </c>
    </row>
    <row r="20" spans="1:13">
      <c r="A20" s="22">
        <f>A19+1</f>
        <v>12</v>
      </c>
      <c r="B20" s="24">
        <f t="shared" si="0"/>
        <v>0.99999999651034854</v>
      </c>
      <c r="C20" s="13">
        <f t="shared" si="1"/>
        <v>10000</v>
      </c>
      <c r="D20" s="11">
        <f t="shared" si="2"/>
        <v>10001</v>
      </c>
      <c r="E20" s="12">
        <f>C20</f>
        <v>10000</v>
      </c>
      <c r="F20" s="7">
        <f>C19</f>
        <v>10000</v>
      </c>
      <c r="G20" s="8">
        <f>C20-1</f>
        <v>9999</v>
      </c>
      <c r="I20" s="15">
        <v>5316</v>
      </c>
      <c r="J20" s="16">
        <f>1+LOOKUP(I20,$C$7:$C$16,$A$7:$A$16)</f>
        <v>1</v>
      </c>
      <c r="M20" s="36" t="s">
        <v>19</v>
      </c>
    </row>
    <row r="21" spans="1:13">
      <c r="A21" s="25">
        <f>A20+1</f>
        <v>13</v>
      </c>
      <c r="B21" s="26">
        <f t="shared" si="0"/>
        <v>0.99999999965354747</v>
      </c>
      <c r="C21" s="9">
        <f t="shared" si="1"/>
        <v>10000</v>
      </c>
      <c r="D21" s="27">
        <f t="shared" si="2"/>
        <v>10001</v>
      </c>
      <c r="E21" s="28">
        <f>C21</f>
        <v>10000</v>
      </c>
      <c r="F21" s="29">
        <f>C20</f>
        <v>10000</v>
      </c>
      <c r="G21" s="30">
        <f>C21-1</f>
        <v>9999</v>
      </c>
      <c r="I21" s="15">
        <v>9580</v>
      </c>
      <c r="J21" s="16">
        <f t="shared" si="6"/>
        <v>4</v>
      </c>
      <c r="M21" s="36" t="s">
        <v>19</v>
      </c>
    </row>
    <row r="22" spans="1:13">
      <c r="I22" s="31">
        <v>9999</v>
      </c>
      <c r="J22" s="16">
        <f t="shared" si="6"/>
        <v>8</v>
      </c>
      <c r="M22" s="36" t="s">
        <v>19</v>
      </c>
    </row>
    <row r="23" spans="1:13">
      <c r="I23" s="15">
        <v>831</v>
      </c>
      <c r="J23" s="16">
        <f t="shared" si="6"/>
        <v>0</v>
      </c>
      <c r="M23" s="36" t="s">
        <v>19</v>
      </c>
    </row>
    <row r="24" spans="1:13">
      <c r="I24" s="15">
        <v>1801</v>
      </c>
      <c r="J24" s="16">
        <f t="shared" si="6"/>
        <v>0</v>
      </c>
      <c r="M24" s="36" t="s">
        <v>19</v>
      </c>
    </row>
    <row r="25" spans="1:13">
      <c r="M25" s="36" t="s">
        <v>19</v>
      </c>
    </row>
    <row r="26" spans="1:13">
      <c r="A26" s="37" t="s">
        <v>19</v>
      </c>
      <c r="B26" s="37" t="s">
        <v>19</v>
      </c>
      <c r="C26" s="37" t="s">
        <v>19</v>
      </c>
      <c r="D26" s="37" t="s">
        <v>19</v>
      </c>
      <c r="E26" s="37" t="s">
        <v>19</v>
      </c>
      <c r="F26" s="37" t="s">
        <v>19</v>
      </c>
      <c r="G26" s="37" t="s">
        <v>19</v>
      </c>
      <c r="H26" s="37" t="s">
        <v>19</v>
      </c>
      <c r="I26" s="37" t="s">
        <v>19</v>
      </c>
      <c r="J26" s="37" t="s">
        <v>19</v>
      </c>
      <c r="K26" s="37" t="s">
        <v>19</v>
      </c>
      <c r="L26" s="37" t="s">
        <v>19</v>
      </c>
    </row>
  </sheetData>
  <phoneticPr fontId="5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"/>
  <sheetViews>
    <sheetView zoomScaleNormal="100" workbookViewId="0"/>
  </sheetViews>
  <sheetFormatPr defaultRowHeight="12.75"/>
  <sheetData>
    <row r="1" spans="1:13" ht="13.5">
      <c r="A1" s="50">
        <v>43224</v>
      </c>
      <c r="C1" s="51" t="s">
        <v>28</v>
      </c>
      <c r="M1" s="36" t="s">
        <v>19</v>
      </c>
    </row>
    <row r="2" spans="1:13" ht="13.5" thickBot="1">
      <c r="M2" s="36" t="s">
        <v>19</v>
      </c>
    </row>
    <row r="3" spans="1:13" ht="13.5" thickBot="1">
      <c r="A3" s="42" t="s">
        <v>20</v>
      </c>
      <c r="B3" s="43">
        <f>Poi!$E$2</f>
        <v>1.4000000000000001</v>
      </c>
      <c r="C3" s="46"/>
      <c r="M3" s="36" t="s">
        <v>19</v>
      </c>
    </row>
    <row r="4" spans="1:13">
      <c r="E4" s="40" t="s">
        <v>30</v>
      </c>
      <c r="M4" s="36" t="s">
        <v>19</v>
      </c>
    </row>
    <row r="5" spans="1:13" ht="13.5" thickBot="1">
      <c r="A5" s="44" t="s">
        <v>1</v>
      </c>
      <c r="B5" s="45" t="s">
        <v>21</v>
      </c>
      <c r="C5" s="47"/>
      <c r="E5" s="44" t="s">
        <v>22</v>
      </c>
      <c r="F5" s="44" t="s">
        <v>23</v>
      </c>
      <c r="I5" s="44" t="s">
        <v>22</v>
      </c>
      <c r="J5" s="44" t="s">
        <v>23</v>
      </c>
      <c r="M5" s="36" t="s">
        <v>19</v>
      </c>
    </row>
    <row r="6" spans="1:13" ht="13.5" thickTop="1">
      <c r="A6" s="2">
        <v>-1</v>
      </c>
      <c r="B6" s="2">
        <v>0</v>
      </c>
      <c r="C6" s="2"/>
      <c r="D6" s="48">
        <v>1</v>
      </c>
      <c r="E6" s="2">
        <v>0.98354202851014139</v>
      </c>
      <c r="F6" s="2">
        <f>1+LOOKUP($E6,$B$6:$B$17,$A$6:$A$17)</f>
        <v>4</v>
      </c>
      <c r="H6" s="49" t="s">
        <v>24</v>
      </c>
      <c r="I6" s="52">
        <f>AVERAGE(E6:E105)</f>
        <v>0.46794259039772107</v>
      </c>
      <c r="J6" s="52">
        <f>AVERAGE(F6:F105)</f>
        <v>1.28</v>
      </c>
      <c r="M6" s="36" t="s">
        <v>19</v>
      </c>
    </row>
    <row r="7" spans="1:13">
      <c r="A7" s="2">
        <v>0</v>
      </c>
      <c r="B7" s="2">
        <f>POISSON(A7,$B$3,1)</f>
        <v>0.24659696394160643</v>
      </c>
      <c r="C7" s="2"/>
      <c r="D7" s="48">
        <f>$D6+1</f>
        <v>2</v>
      </c>
      <c r="E7" s="2">
        <v>0.7497574776079946</v>
      </c>
      <c r="F7" s="2">
        <f t="shared" ref="F7:F70" si="0">1+LOOKUP($E7,$B$6:$B$17,$A$6:$A$17)</f>
        <v>2</v>
      </c>
      <c r="H7" s="35" t="s">
        <v>26</v>
      </c>
      <c r="I7" s="48">
        <v>0.5</v>
      </c>
      <c r="J7" s="48">
        <f>$B$3</f>
        <v>1.4000000000000001</v>
      </c>
      <c r="M7" s="36" t="s">
        <v>19</v>
      </c>
    </row>
    <row r="8" spans="1:13">
      <c r="A8" s="2">
        <f t="shared" ref="A8:A17" si="1">$A7+1</f>
        <v>1</v>
      </c>
      <c r="B8" s="2">
        <f>POISSON(A8,$B$3,1)</f>
        <v>0.59183271345985533</v>
      </c>
      <c r="C8" s="2"/>
      <c r="D8" s="48">
        <f t="shared" ref="D8:D58" si="2">$D7+1</f>
        <v>3</v>
      </c>
      <c r="E8" s="2">
        <v>0.98469944268241971</v>
      </c>
      <c r="F8" s="2">
        <f t="shared" si="0"/>
        <v>4</v>
      </c>
      <c r="M8" s="36" t="s">
        <v>19</v>
      </c>
    </row>
    <row r="9" spans="1:13">
      <c r="A9" s="2">
        <f t="shared" si="1"/>
        <v>2</v>
      </c>
      <c r="B9" s="2">
        <f t="shared" ref="B9:B17" si="3">POISSON(A9,$B$3,1)</f>
        <v>0.83349773812262984</v>
      </c>
      <c r="C9" s="2"/>
      <c r="D9" s="48">
        <f t="shared" si="2"/>
        <v>4</v>
      </c>
      <c r="E9" s="2">
        <v>0.5789502598786288</v>
      </c>
      <c r="F9" s="2">
        <f t="shared" si="0"/>
        <v>1</v>
      </c>
      <c r="H9" s="49" t="s">
        <v>25</v>
      </c>
      <c r="I9" s="2">
        <f>STDEV(E6:E105)</f>
        <v>0.2857442486252823</v>
      </c>
      <c r="J9" s="2">
        <f>STDEV(F6:F105)</f>
        <v>1.1641097521932866</v>
      </c>
      <c r="M9" s="36" t="s">
        <v>19</v>
      </c>
    </row>
    <row r="10" spans="1:13">
      <c r="A10" s="2">
        <f t="shared" si="1"/>
        <v>3</v>
      </c>
      <c r="B10" s="2">
        <f t="shared" si="3"/>
        <v>0.94627474963192459</v>
      </c>
      <c r="C10" s="2"/>
      <c r="D10" s="48">
        <f t="shared" si="2"/>
        <v>5</v>
      </c>
      <c r="E10" s="2">
        <v>0.40792649289074845</v>
      </c>
      <c r="F10" s="2">
        <f t="shared" si="0"/>
        <v>1</v>
      </c>
      <c r="H10" s="35" t="s">
        <v>26</v>
      </c>
      <c r="I10" s="48">
        <f>1/SQRT(12)</f>
        <v>0.28867513459481292</v>
      </c>
      <c r="J10" s="48">
        <f>SQRT($B$3)</f>
        <v>1.1832159566199232</v>
      </c>
      <c r="M10" s="36" t="s">
        <v>19</v>
      </c>
    </row>
    <row r="11" spans="1:13">
      <c r="A11" s="2">
        <f t="shared" si="1"/>
        <v>4</v>
      </c>
      <c r="B11" s="2">
        <f t="shared" si="3"/>
        <v>0.98574670366017769</v>
      </c>
      <c r="C11" s="2"/>
      <c r="D11" s="48">
        <f t="shared" si="2"/>
        <v>6</v>
      </c>
      <c r="E11" s="2">
        <v>0.50314379239442064</v>
      </c>
      <c r="F11" s="2">
        <f t="shared" si="0"/>
        <v>1</v>
      </c>
      <c r="M11" s="36" t="s">
        <v>19</v>
      </c>
    </row>
    <row r="12" spans="1:13">
      <c r="A12" s="2">
        <f t="shared" si="1"/>
        <v>5</v>
      </c>
      <c r="B12" s="2">
        <f t="shared" si="3"/>
        <v>0.99679885078808861</v>
      </c>
      <c r="C12" s="2"/>
      <c r="D12" s="48">
        <f t="shared" si="2"/>
        <v>7</v>
      </c>
      <c r="E12" s="2">
        <v>0.55778584954833821</v>
      </c>
      <c r="F12" s="2">
        <f t="shared" si="0"/>
        <v>1</v>
      </c>
      <c r="H12" s="35" t="s">
        <v>27</v>
      </c>
      <c r="I12" s="52">
        <f>_xlfn.VAR.S(E6:E105)</f>
        <v>8.1649775622427145E-2</v>
      </c>
      <c r="J12" s="52">
        <f>_xlfn.VAR.S(F6:F105)</f>
        <v>1.3551515151515152</v>
      </c>
      <c r="M12" s="36" t="s">
        <v>19</v>
      </c>
    </row>
    <row r="13" spans="1:13">
      <c r="A13" s="2">
        <f t="shared" si="1"/>
        <v>6</v>
      </c>
      <c r="B13" s="2">
        <f t="shared" si="3"/>
        <v>0.99937768511793446</v>
      </c>
      <c r="C13" s="2"/>
      <c r="D13" s="48">
        <f t="shared" si="2"/>
        <v>8</v>
      </c>
      <c r="E13" s="2">
        <v>0.6044723601876526</v>
      </c>
      <c r="F13" s="2">
        <f t="shared" si="0"/>
        <v>2</v>
      </c>
      <c r="H13" s="35" t="s">
        <v>26</v>
      </c>
      <c r="I13" s="48">
        <f>1/12</f>
        <v>8.3333333333333329E-2</v>
      </c>
      <c r="J13" s="48">
        <f>$B$3</f>
        <v>1.4000000000000001</v>
      </c>
      <c r="M13" s="36" t="s">
        <v>19</v>
      </c>
    </row>
    <row r="14" spans="1:13">
      <c r="A14" s="2">
        <f t="shared" si="1"/>
        <v>7</v>
      </c>
      <c r="B14" s="2">
        <f t="shared" si="3"/>
        <v>0.99989345198390367</v>
      </c>
      <c r="C14" s="2"/>
      <c r="D14" s="48">
        <f t="shared" si="2"/>
        <v>9</v>
      </c>
      <c r="E14" s="2">
        <v>0.62081291212527878</v>
      </c>
      <c r="F14" s="2">
        <f t="shared" si="0"/>
        <v>2</v>
      </c>
      <c r="M14" s="36" t="s">
        <v>19</v>
      </c>
    </row>
    <row r="15" spans="1:13">
      <c r="A15" s="2">
        <f t="shared" si="1"/>
        <v>8</v>
      </c>
      <c r="B15" s="2">
        <f t="shared" si="3"/>
        <v>0.99998371118544827</v>
      </c>
      <c r="C15" s="2"/>
      <c r="D15" s="48">
        <f t="shared" si="2"/>
        <v>10</v>
      </c>
      <c r="E15" s="2">
        <v>0.32486240837601021</v>
      </c>
      <c r="F15" s="2">
        <f t="shared" si="0"/>
        <v>1</v>
      </c>
      <c r="M15" s="36" t="s">
        <v>19</v>
      </c>
    </row>
    <row r="16" spans="1:13">
      <c r="A16" s="2">
        <f t="shared" si="1"/>
        <v>9</v>
      </c>
      <c r="B16" s="2">
        <f t="shared" si="3"/>
        <v>0.99999775150568859</v>
      </c>
      <c r="C16" s="2"/>
      <c r="D16" s="48">
        <f t="shared" si="2"/>
        <v>11</v>
      </c>
      <c r="E16" s="2">
        <v>6.1233165357222674E-2</v>
      </c>
      <c r="F16" s="2">
        <f t="shared" si="0"/>
        <v>0</v>
      </c>
      <c r="M16" s="36" t="s">
        <v>19</v>
      </c>
    </row>
    <row r="17" spans="1:13">
      <c r="A17" s="2">
        <f t="shared" si="1"/>
        <v>10</v>
      </c>
      <c r="B17" s="2">
        <f t="shared" si="3"/>
        <v>0.99999971715052216</v>
      </c>
      <c r="D17" s="48">
        <f t="shared" si="2"/>
        <v>12</v>
      </c>
      <c r="E17" s="2">
        <v>0.36110183253352568</v>
      </c>
      <c r="F17" s="2">
        <f t="shared" si="0"/>
        <v>1</v>
      </c>
      <c r="M17" s="36" t="s">
        <v>19</v>
      </c>
    </row>
    <row r="18" spans="1:13">
      <c r="D18" s="48">
        <f t="shared" si="2"/>
        <v>13</v>
      </c>
      <c r="E18" s="2">
        <v>0.39852120222811815</v>
      </c>
      <c r="F18" s="2">
        <f t="shared" si="0"/>
        <v>1</v>
      </c>
      <c r="M18" s="36" t="s">
        <v>19</v>
      </c>
    </row>
    <row r="19" spans="1:13">
      <c r="D19" s="48">
        <f t="shared" si="2"/>
        <v>14</v>
      </c>
      <c r="E19" s="2">
        <v>0.33151042619969628</v>
      </c>
      <c r="F19" s="2">
        <f t="shared" si="0"/>
        <v>1</v>
      </c>
      <c r="M19" s="36" t="s">
        <v>19</v>
      </c>
    </row>
    <row r="20" spans="1:13">
      <c r="D20" s="48">
        <f t="shared" si="2"/>
        <v>15</v>
      </c>
      <c r="E20" s="2">
        <v>0.35451038170682003</v>
      </c>
      <c r="F20" s="2">
        <f t="shared" si="0"/>
        <v>1</v>
      </c>
      <c r="M20" s="36" t="s">
        <v>19</v>
      </c>
    </row>
    <row r="21" spans="1:13">
      <c r="D21" s="48">
        <f t="shared" si="2"/>
        <v>16</v>
      </c>
      <c r="E21" s="2">
        <v>0.18657408027935851</v>
      </c>
      <c r="F21" s="2">
        <f t="shared" si="0"/>
        <v>0</v>
      </c>
      <c r="M21" s="36" t="s">
        <v>19</v>
      </c>
    </row>
    <row r="22" spans="1:13">
      <c r="D22" s="48">
        <f t="shared" si="2"/>
        <v>17</v>
      </c>
      <c r="E22" s="2">
        <v>0.92845183876862725</v>
      </c>
      <c r="F22" s="2">
        <f t="shared" si="0"/>
        <v>3</v>
      </c>
      <c r="M22" s="36" t="s">
        <v>19</v>
      </c>
    </row>
    <row r="23" spans="1:13">
      <c r="D23" s="48">
        <f t="shared" si="2"/>
        <v>18</v>
      </c>
      <c r="E23" s="2">
        <v>0.59955732053187005</v>
      </c>
      <c r="F23" s="2">
        <f t="shared" si="0"/>
        <v>2</v>
      </c>
      <c r="M23" s="36" t="s">
        <v>19</v>
      </c>
    </row>
    <row r="24" spans="1:13">
      <c r="D24" s="48">
        <f t="shared" si="2"/>
        <v>19</v>
      </c>
      <c r="E24" s="2">
        <v>0.56479264770129789</v>
      </c>
      <c r="F24" s="2">
        <f t="shared" si="0"/>
        <v>1</v>
      </c>
      <c r="M24" s="36" t="s">
        <v>19</v>
      </c>
    </row>
    <row r="25" spans="1:13">
      <c r="D25" s="48">
        <f t="shared" si="2"/>
        <v>20</v>
      </c>
      <c r="E25" s="2">
        <v>0.4738323986786297</v>
      </c>
      <c r="F25" s="2">
        <f t="shared" si="0"/>
        <v>1</v>
      </c>
      <c r="M25" s="36" t="s">
        <v>19</v>
      </c>
    </row>
    <row r="26" spans="1:13">
      <c r="D26" s="48">
        <f t="shared" si="2"/>
        <v>21</v>
      </c>
      <c r="E26" s="2">
        <v>0.84251922069174934</v>
      </c>
      <c r="F26" s="2">
        <f t="shared" si="0"/>
        <v>3</v>
      </c>
      <c r="M26" s="36" t="s">
        <v>19</v>
      </c>
    </row>
    <row r="27" spans="1:13">
      <c r="D27" s="48">
        <f t="shared" si="2"/>
        <v>22</v>
      </c>
      <c r="E27" s="2">
        <v>0.183254063235472</v>
      </c>
      <c r="F27" s="2">
        <f t="shared" si="0"/>
        <v>0</v>
      </c>
      <c r="M27" s="36" t="s">
        <v>19</v>
      </c>
    </row>
    <row r="28" spans="1:13">
      <c r="D28" s="48">
        <f t="shared" si="2"/>
        <v>23</v>
      </c>
      <c r="E28" s="2">
        <v>0.9847626068710853</v>
      </c>
      <c r="F28" s="2">
        <f t="shared" si="0"/>
        <v>4</v>
      </c>
      <c r="M28" s="36" t="s">
        <v>19</v>
      </c>
    </row>
    <row r="29" spans="1:13">
      <c r="D29" s="48">
        <f t="shared" si="2"/>
        <v>24</v>
      </c>
      <c r="E29" s="2">
        <v>8.0473297508392938E-2</v>
      </c>
      <c r="F29" s="2">
        <f t="shared" si="0"/>
        <v>0</v>
      </c>
      <c r="M29" s="36" t="s">
        <v>19</v>
      </c>
    </row>
    <row r="30" spans="1:13">
      <c r="D30" s="48">
        <f t="shared" si="2"/>
        <v>25</v>
      </c>
      <c r="E30" s="2">
        <v>1.3578664745186098E-2</v>
      </c>
      <c r="F30" s="2">
        <f t="shared" si="0"/>
        <v>0</v>
      </c>
      <c r="M30" s="36" t="s">
        <v>19</v>
      </c>
    </row>
    <row r="31" spans="1:13">
      <c r="D31" s="48">
        <f t="shared" si="2"/>
        <v>26</v>
      </c>
      <c r="E31" s="2">
        <v>0.76442251304039655</v>
      </c>
      <c r="F31" s="2">
        <f t="shared" si="0"/>
        <v>2</v>
      </c>
      <c r="M31" s="36" t="s">
        <v>19</v>
      </c>
    </row>
    <row r="32" spans="1:13">
      <c r="D32" s="48">
        <f t="shared" si="2"/>
        <v>27</v>
      </c>
      <c r="E32" s="2">
        <v>0.24194289817991721</v>
      </c>
      <c r="F32" s="2">
        <f t="shared" si="0"/>
        <v>0</v>
      </c>
      <c r="M32" s="36" t="s">
        <v>19</v>
      </c>
    </row>
    <row r="33" spans="4:13">
      <c r="D33" s="48">
        <f t="shared" si="2"/>
        <v>28</v>
      </c>
      <c r="E33" s="2">
        <v>0.24065485067220083</v>
      </c>
      <c r="F33" s="2">
        <f t="shared" si="0"/>
        <v>0</v>
      </c>
      <c r="M33" s="36" t="s">
        <v>19</v>
      </c>
    </row>
    <row r="34" spans="4:13">
      <c r="D34" s="48">
        <f t="shared" si="2"/>
        <v>29</v>
      </c>
      <c r="E34" s="2">
        <v>0.25725185920015148</v>
      </c>
      <c r="F34" s="2">
        <f t="shared" si="0"/>
        <v>1</v>
      </c>
      <c r="M34" s="36" t="s">
        <v>19</v>
      </c>
    </row>
    <row r="35" spans="4:13">
      <c r="D35" s="48">
        <f t="shared" si="2"/>
        <v>30</v>
      </c>
      <c r="E35" s="2">
        <v>0.17877228619478824</v>
      </c>
      <c r="F35" s="2">
        <f t="shared" si="0"/>
        <v>0</v>
      </c>
      <c r="M35" s="36" t="s">
        <v>19</v>
      </c>
    </row>
    <row r="36" spans="4:13">
      <c r="D36" s="48">
        <f t="shared" si="2"/>
        <v>31</v>
      </c>
      <c r="E36" s="2">
        <v>0.78373113230729641</v>
      </c>
      <c r="F36" s="2">
        <f t="shared" si="0"/>
        <v>2</v>
      </c>
      <c r="M36" s="36" t="s">
        <v>19</v>
      </c>
    </row>
    <row r="37" spans="4:13">
      <c r="D37" s="48">
        <f t="shared" si="2"/>
        <v>32</v>
      </c>
      <c r="E37" s="2">
        <v>0.78423512488071889</v>
      </c>
      <c r="F37" s="2">
        <f t="shared" si="0"/>
        <v>2</v>
      </c>
      <c r="M37" s="36" t="s">
        <v>19</v>
      </c>
    </row>
    <row r="38" spans="4:13">
      <c r="D38" s="48">
        <f t="shared" si="2"/>
        <v>33</v>
      </c>
      <c r="E38" s="2">
        <v>0.54009824064493062</v>
      </c>
      <c r="F38" s="2">
        <f t="shared" si="0"/>
        <v>1</v>
      </c>
      <c r="M38" s="36" t="s">
        <v>19</v>
      </c>
    </row>
    <row r="39" spans="4:13">
      <c r="D39" s="48">
        <f t="shared" si="2"/>
        <v>34</v>
      </c>
      <c r="E39" s="2">
        <v>0.17817390539360078</v>
      </c>
      <c r="F39" s="2">
        <f t="shared" si="0"/>
        <v>0</v>
      </c>
      <c r="M39" s="36" t="s">
        <v>19</v>
      </c>
    </row>
    <row r="40" spans="4:13">
      <c r="D40" s="48">
        <f t="shared" si="2"/>
        <v>35</v>
      </c>
      <c r="E40" s="2">
        <v>0.85097009097093701</v>
      </c>
      <c r="F40" s="2">
        <f t="shared" si="0"/>
        <v>3</v>
      </c>
      <c r="M40" s="36" t="s">
        <v>19</v>
      </c>
    </row>
    <row r="41" spans="4:13">
      <c r="D41" s="48">
        <f t="shared" si="2"/>
        <v>36</v>
      </c>
      <c r="E41" s="2">
        <v>0.15474702828089504</v>
      </c>
      <c r="F41" s="2">
        <f t="shared" si="0"/>
        <v>0</v>
      </c>
      <c r="M41" s="36" t="s">
        <v>19</v>
      </c>
    </row>
    <row r="42" spans="4:13">
      <c r="D42" s="48">
        <f t="shared" si="2"/>
        <v>37</v>
      </c>
      <c r="E42" s="2">
        <v>0.22881824688197994</v>
      </c>
      <c r="F42" s="2">
        <f t="shared" si="0"/>
        <v>0</v>
      </c>
      <c r="M42" s="36" t="s">
        <v>19</v>
      </c>
    </row>
    <row r="43" spans="4:13">
      <c r="D43" s="48">
        <f t="shared" si="2"/>
        <v>38</v>
      </c>
      <c r="E43" s="2">
        <v>0.87391554989523479</v>
      </c>
      <c r="F43" s="2">
        <f t="shared" si="0"/>
        <v>3</v>
      </c>
      <c r="M43" s="36" t="s">
        <v>19</v>
      </c>
    </row>
    <row r="44" spans="4:13">
      <c r="D44" s="48">
        <f t="shared" si="2"/>
        <v>39</v>
      </c>
      <c r="E44" s="2">
        <v>0.67758482929685093</v>
      </c>
      <c r="F44" s="2">
        <f t="shared" si="0"/>
        <v>2</v>
      </c>
      <c r="M44" s="36" t="s">
        <v>19</v>
      </c>
    </row>
    <row r="45" spans="4:13">
      <c r="D45" s="48">
        <f t="shared" si="2"/>
        <v>40</v>
      </c>
      <c r="E45" s="2">
        <v>0.28148621597979584</v>
      </c>
      <c r="F45" s="2">
        <f t="shared" si="0"/>
        <v>1</v>
      </c>
      <c r="M45" s="36" t="s">
        <v>19</v>
      </c>
    </row>
    <row r="46" spans="4:13">
      <c r="D46" s="48">
        <f t="shared" si="2"/>
        <v>41</v>
      </c>
      <c r="E46" s="2">
        <v>0.30350603919656916</v>
      </c>
      <c r="F46" s="2">
        <f t="shared" si="0"/>
        <v>1</v>
      </c>
      <c r="M46" s="36" t="s">
        <v>19</v>
      </c>
    </row>
    <row r="47" spans="4:13">
      <c r="D47" s="48">
        <f t="shared" si="2"/>
        <v>42</v>
      </c>
      <c r="E47" s="2">
        <v>0.26949522256849656</v>
      </c>
      <c r="F47" s="2">
        <f t="shared" si="0"/>
        <v>1</v>
      </c>
      <c r="M47" s="36" t="s">
        <v>19</v>
      </c>
    </row>
    <row r="48" spans="4:13">
      <c r="D48" s="48">
        <f t="shared" si="2"/>
        <v>43</v>
      </c>
      <c r="E48" s="2">
        <v>0.60134219522679311</v>
      </c>
      <c r="F48" s="2">
        <f t="shared" si="0"/>
        <v>2</v>
      </c>
      <c r="M48" s="36" t="s">
        <v>19</v>
      </c>
    </row>
    <row r="49" spans="4:13">
      <c r="D49" s="48">
        <f t="shared" si="2"/>
        <v>44</v>
      </c>
      <c r="E49" s="2">
        <v>6.6211759480721111E-2</v>
      </c>
      <c r="F49" s="2">
        <f t="shared" si="0"/>
        <v>0</v>
      </c>
      <c r="M49" s="36" t="s">
        <v>19</v>
      </c>
    </row>
    <row r="50" spans="4:13">
      <c r="D50" s="48">
        <f t="shared" si="2"/>
        <v>45</v>
      </c>
      <c r="E50" s="2">
        <v>0.64413241798099063</v>
      </c>
      <c r="F50" s="2">
        <f t="shared" si="0"/>
        <v>2</v>
      </c>
      <c r="M50" s="36" t="s">
        <v>19</v>
      </c>
    </row>
    <row r="51" spans="4:13">
      <c r="D51" s="48">
        <f t="shared" si="2"/>
        <v>46</v>
      </c>
      <c r="E51" s="2">
        <v>0.29800968684890872</v>
      </c>
      <c r="F51" s="2">
        <f t="shared" si="0"/>
        <v>1</v>
      </c>
      <c r="M51" s="36" t="s">
        <v>19</v>
      </c>
    </row>
    <row r="52" spans="4:13">
      <c r="D52" s="48">
        <f t="shared" si="2"/>
        <v>47</v>
      </c>
      <c r="E52" s="2">
        <v>0.35395272688743451</v>
      </c>
      <c r="F52" s="2">
        <f t="shared" si="0"/>
        <v>1</v>
      </c>
      <c r="M52" s="36" t="s">
        <v>19</v>
      </c>
    </row>
    <row r="53" spans="4:13">
      <c r="D53" s="48">
        <f t="shared" si="2"/>
        <v>48</v>
      </c>
      <c r="E53" s="2">
        <v>0.84683282628628576</v>
      </c>
      <c r="F53" s="2">
        <f t="shared" si="0"/>
        <v>3</v>
      </c>
      <c r="M53" s="36" t="s">
        <v>19</v>
      </c>
    </row>
    <row r="54" spans="4:13">
      <c r="D54" s="48">
        <f t="shared" si="2"/>
        <v>49</v>
      </c>
      <c r="E54" s="2">
        <v>0.77110707328277239</v>
      </c>
      <c r="F54" s="2">
        <f t="shared" si="0"/>
        <v>2</v>
      </c>
      <c r="M54" s="36" t="s">
        <v>19</v>
      </c>
    </row>
    <row r="55" spans="4:13">
      <c r="D55" s="48">
        <f t="shared" si="2"/>
        <v>50</v>
      </c>
      <c r="E55" s="2">
        <v>0.16533637206367102</v>
      </c>
      <c r="F55" s="2">
        <f t="shared" si="0"/>
        <v>0</v>
      </c>
      <c r="M55" s="36" t="s">
        <v>19</v>
      </c>
    </row>
    <row r="56" spans="4:13">
      <c r="D56" s="48">
        <f t="shared" si="2"/>
        <v>51</v>
      </c>
      <c r="E56" s="2">
        <v>0.6409926889199824</v>
      </c>
      <c r="F56" s="2">
        <f t="shared" si="0"/>
        <v>2</v>
      </c>
      <c r="M56" s="36" t="s">
        <v>19</v>
      </c>
    </row>
    <row r="57" spans="4:13">
      <c r="D57" s="48">
        <f t="shared" si="2"/>
        <v>52</v>
      </c>
      <c r="E57" s="2">
        <v>0.64898210782264065</v>
      </c>
      <c r="F57" s="2">
        <f t="shared" si="0"/>
        <v>2</v>
      </c>
      <c r="M57" s="36" t="s">
        <v>19</v>
      </c>
    </row>
    <row r="58" spans="4:13">
      <c r="D58" s="48">
        <f t="shared" si="2"/>
        <v>53</v>
      </c>
      <c r="E58" s="2">
        <v>0.55333376341596463</v>
      </c>
      <c r="F58" s="2">
        <f t="shared" si="0"/>
        <v>1</v>
      </c>
      <c r="M58" s="36" t="s">
        <v>19</v>
      </c>
    </row>
    <row r="59" spans="4:13">
      <c r="D59" s="48">
        <f t="shared" ref="D59:D105" si="4">$D58+1</f>
        <v>54</v>
      </c>
      <c r="E59" s="2">
        <v>0.99118485822130453</v>
      </c>
      <c r="F59" s="2">
        <f t="shared" si="0"/>
        <v>5</v>
      </c>
      <c r="M59" s="36" t="s">
        <v>19</v>
      </c>
    </row>
    <row r="60" spans="4:13">
      <c r="D60" s="48">
        <f t="shared" si="4"/>
        <v>55</v>
      </c>
      <c r="E60" s="2">
        <v>0.66069606632086508</v>
      </c>
      <c r="F60" s="2">
        <f t="shared" si="0"/>
        <v>2</v>
      </c>
      <c r="M60" s="36" t="s">
        <v>19</v>
      </c>
    </row>
    <row r="61" spans="4:13">
      <c r="D61" s="48">
        <f t="shared" si="4"/>
        <v>56</v>
      </c>
      <c r="E61" s="2">
        <v>0.23038453664885983</v>
      </c>
      <c r="F61" s="2">
        <f t="shared" si="0"/>
        <v>0</v>
      </c>
      <c r="M61" s="36" t="s">
        <v>19</v>
      </c>
    </row>
    <row r="62" spans="4:13">
      <c r="D62" s="48">
        <f t="shared" si="4"/>
        <v>57</v>
      </c>
      <c r="E62" s="2">
        <v>0.26629884291658279</v>
      </c>
      <c r="F62" s="2">
        <f t="shared" si="0"/>
        <v>1</v>
      </c>
      <c r="M62" s="36" t="s">
        <v>19</v>
      </c>
    </row>
    <row r="63" spans="4:13">
      <c r="D63" s="48">
        <f t="shared" si="4"/>
        <v>58</v>
      </c>
      <c r="E63" s="2">
        <v>0.14818643217591665</v>
      </c>
      <c r="F63" s="2">
        <f t="shared" si="0"/>
        <v>0</v>
      </c>
      <c r="M63" s="36" t="s">
        <v>19</v>
      </c>
    </row>
    <row r="64" spans="4:13">
      <c r="D64" s="48">
        <f t="shared" si="4"/>
        <v>59</v>
      </c>
      <c r="E64" s="2">
        <v>0.57646412682142645</v>
      </c>
      <c r="F64" s="2">
        <f t="shared" si="0"/>
        <v>1</v>
      </c>
      <c r="M64" s="36" t="s">
        <v>19</v>
      </c>
    </row>
    <row r="65" spans="4:13">
      <c r="D65" s="48">
        <f t="shared" si="4"/>
        <v>60</v>
      </c>
      <c r="E65" s="2">
        <v>0.98326511635924863</v>
      </c>
      <c r="F65" s="2">
        <f t="shared" si="0"/>
        <v>4</v>
      </c>
      <c r="M65" s="36" t="s">
        <v>19</v>
      </c>
    </row>
    <row r="66" spans="4:13">
      <c r="D66" s="48">
        <f t="shared" si="4"/>
        <v>61</v>
      </c>
      <c r="E66" s="2">
        <v>0.23592638410538824</v>
      </c>
      <c r="F66" s="2">
        <f t="shared" si="0"/>
        <v>0</v>
      </c>
      <c r="M66" s="36" t="s">
        <v>19</v>
      </c>
    </row>
    <row r="67" spans="4:13">
      <c r="D67" s="48">
        <f t="shared" si="4"/>
        <v>62</v>
      </c>
      <c r="E67" s="2">
        <v>0.74274471085992733</v>
      </c>
      <c r="F67" s="2">
        <f t="shared" si="0"/>
        <v>2</v>
      </c>
      <c r="M67" s="36" t="s">
        <v>19</v>
      </c>
    </row>
    <row r="68" spans="4:13">
      <c r="D68" s="48">
        <f t="shared" si="4"/>
        <v>63</v>
      </c>
      <c r="E68" s="2">
        <v>0.85967250255228989</v>
      </c>
      <c r="F68" s="2">
        <f t="shared" si="0"/>
        <v>3</v>
      </c>
      <c r="M68" s="36" t="s">
        <v>19</v>
      </c>
    </row>
    <row r="69" spans="4:13">
      <c r="D69" s="48">
        <f t="shared" si="4"/>
        <v>64</v>
      </c>
      <c r="E69" s="2">
        <v>0.65445524499159125</v>
      </c>
      <c r="F69" s="2">
        <f t="shared" si="0"/>
        <v>2</v>
      </c>
      <c r="M69" s="36" t="s">
        <v>19</v>
      </c>
    </row>
    <row r="70" spans="4:13">
      <c r="D70" s="48">
        <f t="shared" si="4"/>
        <v>65</v>
      </c>
      <c r="E70" s="2">
        <v>3.5757888622306222E-2</v>
      </c>
      <c r="F70" s="2">
        <f t="shared" si="0"/>
        <v>0</v>
      </c>
      <c r="M70" s="36" t="s">
        <v>19</v>
      </c>
    </row>
    <row r="71" spans="4:13">
      <c r="D71" s="48">
        <f t="shared" si="4"/>
        <v>66</v>
      </c>
      <c r="E71" s="2">
        <v>0.20489229928617869</v>
      </c>
      <c r="F71" s="2">
        <f t="shared" ref="F71:F105" si="5">1+LOOKUP($E71,$B$6:$B$17,$A$6:$A$17)</f>
        <v>0</v>
      </c>
      <c r="M71" s="36" t="s">
        <v>19</v>
      </c>
    </row>
    <row r="72" spans="4:13">
      <c r="D72" s="48">
        <f t="shared" si="4"/>
        <v>67</v>
      </c>
      <c r="E72" s="2">
        <v>0.63308846554932074</v>
      </c>
      <c r="F72" s="2">
        <f t="shared" si="5"/>
        <v>2</v>
      </c>
      <c r="M72" s="36" t="s">
        <v>19</v>
      </c>
    </row>
    <row r="73" spans="4:13">
      <c r="D73" s="48">
        <f t="shared" si="4"/>
        <v>68</v>
      </c>
      <c r="E73" s="2">
        <v>0.54697064458318956</v>
      </c>
      <c r="F73" s="2">
        <f t="shared" si="5"/>
        <v>1</v>
      </c>
      <c r="M73" s="36" t="s">
        <v>19</v>
      </c>
    </row>
    <row r="74" spans="4:13">
      <c r="D74" s="48">
        <f t="shared" si="4"/>
        <v>69</v>
      </c>
      <c r="E74" s="2">
        <v>6.8212861949450754E-2</v>
      </c>
      <c r="F74" s="2">
        <f t="shared" si="5"/>
        <v>0</v>
      </c>
      <c r="M74" s="36" t="s">
        <v>19</v>
      </c>
    </row>
    <row r="75" spans="4:13">
      <c r="D75" s="48">
        <f t="shared" si="4"/>
        <v>70</v>
      </c>
      <c r="E75" s="2">
        <v>7.9874908544423473E-2</v>
      </c>
      <c r="F75" s="2">
        <f t="shared" si="5"/>
        <v>0</v>
      </c>
      <c r="M75" s="36" t="s">
        <v>19</v>
      </c>
    </row>
    <row r="76" spans="4:13">
      <c r="D76" s="48">
        <f t="shared" si="4"/>
        <v>71</v>
      </c>
      <c r="E76" s="2">
        <v>0.21945690596207301</v>
      </c>
      <c r="F76" s="2">
        <f t="shared" si="5"/>
        <v>0</v>
      </c>
      <c r="M76" s="36" t="s">
        <v>19</v>
      </c>
    </row>
    <row r="77" spans="4:13">
      <c r="D77" s="48">
        <f t="shared" si="4"/>
        <v>72</v>
      </c>
      <c r="E77" s="2">
        <v>0.64693680801581988</v>
      </c>
      <c r="F77" s="2">
        <f t="shared" si="5"/>
        <v>2</v>
      </c>
      <c r="M77" s="36" t="s">
        <v>19</v>
      </c>
    </row>
    <row r="78" spans="4:13">
      <c r="D78" s="48">
        <f t="shared" si="4"/>
        <v>73</v>
      </c>
      <c r="E78" s="2">
        <v>0.52829525510986031</v>
      </c>
      <c r="F78" s="2">
        <f t="shared" si="5"/>
        <v>1</v>
      </c>
      <c r="M78" s="36" t="s">
        <v>19</v>
      </c>
    </row>
    <row r="79" spans="4:13">
      <c r="D79" s="48">
        <f t="shared" si="4"/>
        <v>74</v>
      </c>
      <c r="E79" s="2">
        <v>4.0661235322384526E-3</v>
      </c>
      <c r="F79" s="2">
        <f t="shared" si="5"/>
        <v>0</v>
      </c>
      <c r="M79" s="36" t="s">
        <v>19</v>
      </c>
    </row>
    <row r="80" spans="4:13">
      <c r="D80" s="48">
        <f t="shared" si="4"/>
        <v>75</v>
      </c>
      <c r="E80" s="2">
        <v>0.16751511673059727</v>
      </c>
      <c r="F80" s="2">
        <f t="shared" si="5"/>
        <v>0</v>
      </c>
      <c r="M80" s="36" t="s">
        <v>19</v>
      </c>
    </row>
    <row r="81" spans="4:13">
      <c r="D81" s="48">
        <f t="shared" si="4"/>
        <v>76</v>
      </c>
      <c r="E81" s="2">
        <v>0.92435874778493787</v>
      </c>
      <c r="F81" s="2">
        <f t="shared" si="5"/>
        <v>3</v>
      </c>
      <c r="M81" s="36" t="s">
        <v>19</v>
      </c>
    </row>
    <row r="82" spans="4:13">
      <c r="D82" s="48">
        <f t="shared" si="4"/>
        <v>77</v>
      </c>
      <c r="E82" s="2">
        <v>0.29843169331599972</v>
      </c>
      <c r="F82" s="2">
        <f t="shared" si="5"/>
        <v>1</v>
      </c>
      <c r="M82" s="36" t="s">
        <v>19</v>
      </c>
    </row>
    <row r="83" spans="4:13">
      <c r="D83" s="48">
        <f t="shared" si="4"/>
        <v>78</v>
      </c>
      <c r="E83" s="2">
        <v>0.51923890217647806</v>
      </c>
      <c r="F83" s="2">
        <f t="shared" si="5"/>
        <v>1</v>
      </c>
      <c r="M83" s="36" t="s">
        <v>19</v>
      </c>
    </row>
    <row r="84" spans="4:13">
      <c r="D84" s="48">
        <f t="shared" si="4"/>
        <v>79</v>
      </c>
      <c r="E84" s="2">
        <v>0.29990556859702255</v>
      </c>
      <c r="F84" s="2">
        <f t="shared" si="5"/>
        <v>1</v>
      </c>
      <c r="M84" s="36" t="s">
        <v>19</v>
      </c>
    </row>
    <row r="85" spans="4:13">
      <c r="D85" s="48">
        <f t="shared" si="4"/>
        <v>80</v>
      </c>
      <c r="E85" s="2">
        <v>0.18910098150304289</v>
      </c>
      <c r="F85" s="2">
        <f t="shared" si="5"/>
        <v>0</v>
      </c>
      <c r="M85" s="36" t="s">
        <v>19</v>
      </c>
    </row>
    <row r="86" spans="4:13">
      <c r="D86" s="48">
        <f t="shared" si="4"/>
        <v>81</v>
      </c>
      <c r="E86" s="2">
        <v>0.78375787961099841</v>
      </c>
      <c r="F86" s="2">
        <f t="shared" si="5"/>
        <v>2</v>
      </c>
      <c r="M86" s="36" t="s">
        <v>19</v>
      </c>
    </row>
    <row r="87" spans="4:13">
      <c r="D87" s="48">
        <f t="shared" si="4"/>
        <v>82</v>
      </c>
      <c r="E87" s="2">
        <v>0.6223036833167902</v>
      </c>
      <c r="F87" s="2">
        <f t="shared" si="5"/>
        <v>2</v>
      </c>
      <c r="M87" s="36" t="s">
        <v>19</v>
      </c>
    </row>
    <row r="88" spans="4:13">
      <c r="D88" s="48">
        <f t="shared" si="4"/>
        <v>83</v>
      </c>
      <c r="E88" s="2">
        <v>0.61598805746358598</v>
      </c>
      <c r="F88" s="2">
        <f t="shared" si="5"/>
        <v>2</v>
      </c>
      <c r="M88" s="36" t="s">
        <v>19</v>
      </c>
    </row>
    <row r="89" spans="4:13">
      <c r="D89" s="48">
        <f t="shared" si="4"/>
        <v>84</v>
      </c>
      <c r="E89" s="2">
        <v>0.81667124948668746</v>
      </c>
      <c r="F89" s="2">
        <f t="shared" si="5"/>
        <v>2</v>
      </c>
      <c r="M89" s="36" t="s">
        <v>19</v>
      </c>
    </row>
    <row r="90" spans="4:13">
      <c r="D90" s="48">
        <f t="shared" si="4"/>
        <v>85</v>
      </c>
      <c r="E90" s="2">
        <v>0.17016103382773884</v>
      </c>
      <c r="F90" s="2">
        <f t="shared" si="5"/>
        <v>0</v>
      </c>
      <c r="M90" s="36" t="s">
        <v>19</v>
      </c>
    </row>
    <row r="91" spans="4:13">
      <c r="D91" s="48">
        <f t="shared" si="4"/>
        <v>86</v>
      </c>
      <c r="E91" s="2">
        <v>0.58836651188462186</v>
      </c>
      <c r="F91" s="2">
        <f t="shared" si="5"/>
        <v>1</v>
      </c>
      <c r="M91" s="36" t="s">
        <v>19</v>
      </c>
    </row>
    <row r="92" spans="4:13">
      <c r="D92" s="48">
        <f t="shared" si="4"/>
        <v>87</v>
      </c>
      <c r="E92" s="2">
        <v>0.3575076830333741</v>
      </c>
      <c r="F92" s="2">
        <f t="shared" si="5"/>
        <v>1</v>
      </c>
      <c r="M92" s="36" t="s">
        <v>19</v>
      </c>
    </row>
    <row r="93" spans="4:13">
      <c r="D93" s="48">
        <f t="shared" si="4"/>
        <v>88</v>
      </c>
      <c r="E93" s="2">
        <v>0.19262550870322148</v>
      </c>
      <c r="F93" s="2">
        <f t="shared" si="5"/>
        <v>0</v>
      </c>
      <c r="M93" s="36" t="s">
        <v>19</v>
      </c>
    </row>
    <row r="94" spans="4:13">
      <c r="D94" s="48">
        <f t="shared" si="4"/>
        <v>89</v>
      </c>
      <c r="E94" s="2">
        <v>0.90258268072105197</v>
      </c>
      <c r="F94" s="2">
        <f t="shared" si="5"/>
        <v>3</v>
      </c>
      <c r="M94" s="36" t="s">
        <v>19</v>
      </c>
    </row>
    <row r="95" spans="4:13">
      <c r="D95" s="48">
        <f t="shared" si="4"/>
        <v>90</v>
      </c>
      <c r="E95" s="2">
        <v>1.71285921014388E-2</v>
      </c>
      <c r="F95" s="2">
        <f t="shared" si="5"/>
        <v>0</v>
      </c>
      <c r="M95" s="36" t="s">
        <v>19</v>
      </c>
    </row>
    <row r="96" spans="4:13">
      <c r="D96" s="48">
        <f t="shared" si="4"/>
        <v>91</v>
      </c>
      <c r="E96" s="2">
        <v>0.28520124259018531</v>
      </c>
      <c r="F96" s="2">
        <f t="shared" si="5"/>
        <v>1</v>
      </c>
      <c r="M96" s="36" t="s">
        <v>19</v>
      </c>
    </row>
    <row r="97" spans="1:13">
      <c r="D97" s="48">
        <f t="shared" si="4"/>
        <v>92</v>
      </c>
      <c r="E97" s="2">
        <v>0.18777895988621318</v>
      </c>
      <c r="F97" s="2">
        <f t="shared" si="5"/>
        <v>0</v>
      </c>
      <c r="M97" s="36" t="s">
        <v>19</v>
      </c>
    </row>
    <row r="98" spans="1:13">
      <c r="D98" s="48">
        <f t="shared" si="4"/>
        <v>93</v>
      </c>
      <c r="E98" s="2">
        <v>8.4504583244061848E-2</v>
      </c>
      <c r="F98" s="2">
        <f t="shared" si="5"/>
        <v>0</v>
      </c>
      <c r="M98" s="36" t="s">
        <v>19</v>
      </c>
    </row>
    <row r="99" spans="1:13">
      <c r="D99" s="48">
        <f t="shared" si="4"/>
        <v>94</v>
      </c>
      <c r="E99" s="2">
        <v>0.29837600817492316</v>
      </c>
      <c r="F99" s="2">
        <f t="shared" si="5"/>
        <v>1</v>
      </c>
      <c r="M99" s="36" t="s">
        <v>19</v>
      </c>
    </row>
    <row r="100" spans="1:13">
      <c r="D100" s="48">
        <f t="shared" si="4"/>
        <v>95</v>
      </c>
      <c r="E100" s="2">
        <v>0.81390807901427931</v>
      </c>
      <c r="F100" s="2">
        <f t="shared" si="5"/>
        <v>2</v>
      </c>
      <c r="M100" s="36" t="s">
        <v>19</v>
      </c>
    </row>
    <row r="101" spans="1:13">
      <c r="D101" s="48">
        <f t="shared" si="4"/>
        <v>96</v>
      </c>
      <c r="E101" s="2">
        <v>0.12984453671861296</v>
      </c>
      <c r="F101" s="2">
        <f t="shared" si="5"/>
        <v>0</v>
      </c>
      <c r="M101" s="36" t="s">
        <v>19</v>
      </c>
    </row>
    <row r="102" spans="1:13">
      <c r="D102" s="48">
        <f t="shared" si="4"/>
        <v>97</v>
      </c>
      <c r="E102" s="2">
        <v>0.9352552085980006</v>
      </c>
      <c r="F102" s="2">
        <f t="shared" si="5"/>
        <v>3</v>
      </c>
      <c r="M102" s="36" t="s">
        <v>19</v>
      </c>
    </row>
    <row r="103" spans="1:13">
      <c r="D103" s="48">
        <f t="shared" si="4"/>
        <v>98</v>
      </c>
      <c r="E103" s="2">
        <v>0.30389221528387222</v>
      </c>
      <c r="F103" s="2">
        <f t="shared" si="5"/>
        <v>1</v>
      </c>
      <c r="M103" s="36" t="s">
        <v>19</v>
      </c>
    </row>
    <row r="104" spans="1:13">
      <c r="D104" s="48">
        <f t="shared" si="4"/>
        <v>99</v>
      </c>
      <c r="E104" s="2">
        <v>0.3799131909878587</v>
      </c>
      <c r="F104" s="2">
        <f t="shared" si="5"/>
        <v>1</v>
      </c>
      <c r="M104" s="36" t="s">
        <v>19</v>
      </c>
    </row>
    <row r="105" spans="1:13">
      <c r="D105" s="48">
        <f t="shared" si="4"/>
        <v>100</v>
      </c>
      <c r="E105" s="2">
        <v>0.71244431884864889</v>
      </c>
      <c r="F105" s="2">
        <f t="shared" si="5"/>
        <v>2</v>
      </c>
      <c r="M105" s="36" t="s">
        <v>19</v>
      </c>
    </row>
    <row r="106" spans="1:13">
      <c r="A106" s="37" t="s">
        <v>19</v>
      </c>
      <c r="B106" s="37" t="s">
        <v>19</v>
      </c>
      <c r="C106" s="37" t="s">
        <v>19</v>
      </c>
      <c r="D106" s="37" t="s">
        <v>19</v>
      </c>
      <c r="E106" s="37" t="s">
        <v>19</v>
      </c>
      <c r="F106" s="37" t="s">
        <v>19</v>
      </c>
      <c r="G106" s="37" t="s">
        <v>19</v>
      </c>
      <c r="H106" s="37" t="s">
        <v>19</v>
      </c>
      <c r="I106" s="37" t="s">
        <v>19</v>
      </c>
      <c r="J106" s="37" t="s">
        <v>19</v>
      </c>
      <c r="K106" s="37" t="s">
        <v>19</v>
      </c>
      <c r="L106" s="37" t="s">
        <v>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zoomScaleNormal="100" workbookViewId="0"/>
  </sheetViews>
  <sheetFormatPr defaultColWidth="8.83203125" defaultRowHeight="12.75"/>
  <sheetData>
    <row r="1" spans="1:13">
      <c r="A1" s="10" t="s">
        <v>0</v>
      </c>
      <c r="B1" s="1">
        <v>0.04</v>
      </c>
      <c r="M1" s="36" t="s">
        <v>19</v>
      </c>
    </row>
    <row r="2" spans="1:13">
      <c r="A2" s="3" t="s">
        <v>2</v>
      </c>
      <c r="B2" s="2">
        <v>35</v>
      </c>
      <c r="C2" s="4" t="s">
        <v>3</v>
      </c>
      <c r="D2" s="5" t="s">
        <v>4</v>
      </c>
      <c r="E2" s="2">
        <f>$B$2*$B$1</f>
        <v>1.4000000000000001</v>
      </c>
      <c r="H2" s="14" t="s">
        <v>14</v>
      </c>
      <c r="M2" s="36" t="s">
        <v>19</v>
      </c>
    </row>
    <row r="3" spans="1:13" ht="15.75">
      <c r="A3" s="3"/>
      <c r="B3" s="2"/>
      <c r="C3" s="4" t="s">
        <v>16</v>
      </c>
      <c r="D3" s="5" t="s">
        <v>18</v>
      </c>
      <c r="E3" s="2">
        <f>$B$2*$B$1*(1-$B$1)</f>
        <v>1.3440000000000001</v>
      </c>
      <c r="H3" s="6" t="s">
        <v>15</v>
      </c>
      <c r="M3" s="36" t="s">
        <v>19</v>
      </c>
    </row>
    <row r="4" spans="1:13">
      <c r="A4" s="3" t="s">
        <v>7</v>
      </c>
      <c r="B4" s="2">
        <v>4</v>
      </c>
      <c r="C4" t="s">
        <v>8</v>
      </c>
      <c r="M4" s="36" t="s">
        <v>19</v>
      </c>
    </row>
    <row r="5" spans="1:13">
      <c r="A5" s="3"/>
      <c r="B5" s="2"/>
      <c r="M5" s="36" t="s">
        <v>19</v>
      </c>
    </row>
    <row r="6" spans="1:13" ht="14.25">
      <c r="A6" s="17" t="s">
        <v>1</v>
      </c>
      <c r="B6" s="34" t="s">
        <v>17</v>
      </c>
      <c r="C6" s="18" t="s">
        <v>6</v>
      </c>
      <c r="D6" s="19" t="s">
        <v>9</v>
      </c>
      <c r="E6" s="19" t="s">
        <v>10</v>
      </c>
      <c r="F6" s="20" t="s">
        <v>9</v>
      </c>
      <c r="G6" s="20" t="s">
        <v>10</v>
      </c>
      <c r="I6" s="21" t="s">
        <v>11</v>
      </c>
      <c r="J6" s="21" t="s">
        <v>12</v>
      </c>
      <c r="M6" s="36" t="s">
        <v>19</v>
      </c>
    </row>
    <row r="7" spans="1:13" ht="15.75">
      <c r="A7" s="22">
        <v>-1</v>
      </c>
      <c r="B7" s="23">
        <v>0</v>
      </c>
      <c r="C7" s="32">
        <f t="shared" ref="C7:C43" si="0">ROUND(B7,$B$4)*10^$B$4</f>
        <v>0</v>
      </c>
      <c r="D7" s="11"/>
      <c r="E7" s="12"/>
      <c r="F7" s="7"/>
      <c r="G7" s="8"/>
      <c r="I7" s="15">
        <v>9856</v>
      </c>
      <c r="J7" s="16">
        <f t="shared" ref="J7:J24" si="1">1+LOOKUP(I7,$C$7:$C$16,$A$7:$A$16)</f>
        <v>4</v>
      </c>
      <c r="K7" s="3" t="s">
        <v>13</v>
      </c>
      <c r="L7">
        <f>AVERAGE($J$7:$J$24)</f>
        <v>1.7222222222222223</v>
      </c>
      <c r="M7" s="36" t="s">
        <v>19</v>
      </c>
    </row>
    <row r="8" spans="1:13" ht="15.75">
      <c r="A8" s="33">
        <v>0</v>
      </c>
      <c r="B8" s="24">
        <f>BINOMDIST(A8,$B$2,$B$1,1)</f>
        <v>0.23960349927139896</v>
      </c>
      <c r="C8" s="13">
        <f t="shared" si="0"/>
        <v>2396</v>
      </c>
      <c r="D8" s="11">
        <f t="shared" ref="D8:D18" si="2">C7+1</f>
        <v>1</v>
      </c>
      <c r="E8" s="12">
        <f t="shared" ref="E8:E18" si="3">C8</f>
        <v>2396</v>
      </c>
      <c r="F8" s="7">
        <f t="shared" ref="F8:F18" si="4">C7</f>
        <v>0</v>
      </c>
      <c r="G8" s="8">
        <f t="shared" ref="G8:G18" si="5">C8-1</f>
        <v>2395</v>
      </c>
      <c r="I8" s="15">
        <v>9409</v>
      </c>
      <c r="J8" s="16">
        <f t="shared" si="1"/>
        <v>3</v>
      </c>
      <c r="K8" s="3" t="s">
        <v>16</v>
      </c>
      <c r="L8">
        <f>STDEV($J$7:$J$24)^2</f>
        <v>4.4477124183006538</v>
      </c>
      <c r="M8" s="36" t="s">
        <v>19</v>
      </c>
    </row>
    <row r="9" spans="1:13">
      <c r="A9" s="33">
        <f t="shared" ref="A9:A17" si="6">A8+1</f>
        <v>1</v>
      </c>
      <c r="B9" s="24">
        <f t="shared" ref="B9:B43" si="7">BINOMDIST(A9,$B$2,$B$1,1)</f>
        <v>0.58902526904218899</v>
      </c>
      <c r="C9" s="13">
        <f t="shared" si="0"/>
        <v>5890</v>
      </c>
      <c r="D9" s="11">
        <f t="shared" si="2"/>
        <v>2397</v>
      </c>
      <c r="E9" s="12">
        <f t="shared" si="3"/>
        <v>5890</v>
      </c>
      <c r="F9" s="7">
        <f t="shared" si="4"/>
        <v>2396</v>
      </c>
      <c r="G9" s="8">
        <f t="shared" si="5"/>
        <v>5889</v>
      </c>
      <c r="I9" s="15">
        <v>4051</v>
      </c>
      <c r="J9" s="16">
        <f t="shared" si="1"/>
        <v>1</v>
      </c>
      <c r="M9" s="36" t="s">
        <v>19</v>
      </c>
    </row>
    <row r="10" spans="1:13">
      <c r="A10" s="33">
        <f t="shared" si="6"/>
        <v>2</v>
      </c>
      <c r="B10" s="24">
        <f t="shared" si="7"/>
        <v>0.83653235596316522</v>
      </c>
      <c r="C10" s="13">
        <f t="shared" si="0"/>
        <v>8365</v>
      </c>
      <c r="D10" s="11">
        <f t="shared" si="2"/>
        <v>5891</v>
      </c>
      <c r="E10" s="12">
        <f t="shared" si="3"/>
        <v>8365</v>
      </c>
      <c r="F10" s="7">
        <f t="shared" si="4"/>
        <v>5890</v>
      </c>
      <c r="G10" s="8">
        <f t="shared" si="5"/>
        <v>8364</v>
      </c>
      <c r="I10" s="15">
        <v>3568</v>
      </c>
      <c r="J10" s="16">
        <f t="shared" si="1"/>
        <v>1</v>
      </c>
      <c r="M10" s="36" t="s">
        <v>19</v>
      </c>
    </row>
    <row r="11" spans="1:13">
      <c r="A11" s="33">
        <f t="shared" si="6"/>
        <v>3</v>
      </c>
      <c r="B11" s="24">
        <f t="shared" si="7"/>
        <v>0.94997310413527958</v>
      </c>
      <c r="C11" s="13">
        <f t="shared" si="0"/>
        <v>9500</v>
      </c>
      <c r="D11" s="11">
        <f t="shared" si="2"/>
        <v>8366</v>
      </c>
      <c r="E11" s="12">
        <f t="shared" si="3"/>
        <v>9500</v>
      </c>
      <c r="F11" s="7">
        <f t="shared" si="4"/>
        <v>8365</v>
      </c>
      <c r="G11" s="8">
        <f t="shared" si="5"/>
        <v>9499</v>
      </c>
      <c r="I11" s="15">
        <v>5855</v>
      </c>
      <c r="J11" s="16">
        <f t="shared" si="1"/>
        <v>1</v>
      </c>
      <c r="M11" s="36" t="s">
        <v>19</v>
      </c>
    </row>
    <row r="12" spans="1:13">
      <c r="A12" s="33">
        <f t="shared" si="6"/>
        <v>4</v>
      </c>
      <c r="B12" s="24">
        <f t="shared" si="7"/>
        <v>0.9877866868593177</v>
      </c>
      <c r="C12" s="13">
        <f t="shared" si="0"/>
        <v>9878</v>
      </c>
      <c r="D12" s="11">
        <f t="shared" si="2"/>
        <v>9501</v>
      </c>
      <c r="E12" s="12">
        <f t="shared" si="3"/>
        <v>9878</v>
      </c>
      <c r="F12" s="7">
        <f t="shared" si="4"/>
        <v>9500</v>
      </c>
      <c r="G12" s="8">
        <f t="shared" si="5"/>
        <v>9877</v>
      </c>
      <c r="I12" s="15">
        <v>2341</v>
      </c>
      <c r="J12" s="16">
        <f t="shared" si="1"/>
        <v>0</v>
      </c>
      <c r="M12" s="36" t="s">
        <v>19</v>
      </c>
    </row>
    <row r="13" spans="1:13">
      <c r="A13" s="33">
        <f t="shared" si="6"/>
        <v>5</v>
      </c>
      <c r="B13" s="24">
        <f t="shared" si="7"/>
        <v>0.9975551957296942</v>
      </c>
      <c r="C13" s="13">
        <f t="shared" si="0"/>
        <v>9976</v>
      </c>
      <c r="D13" s="11">
        <f t="shared" si="2"/>
        <v>9879</v>
      </c>
      <c r="E13" s="12">
        <f t="shared" si="3"/>
        <v>9976</v>
      </c>
      <c r="F13" s="7">
        <f t="shared" si="4"/>
        <v>9878</v>
      </c>
      <c r="G13" s="8">
        <f t="shared" si="5"/>
        <v>9975</v>
      </c>
      <c r="I13" s="15">
        <v>9371</v>
      </c>
      <c r="J13" s="16">
        <f t="shared" si="1"/>
        <v>3</v>
      </c>
      <c r="M13" s="36" t="s">
        <v>19</v>
      </c>
    </row>
    <row r="14" spans="1:13">
      <c r="A14" s="33">
        <f t="shared" si="6"/>
        <v>6</v>
      </c>
      <c r="B14" s="24">
        <f t="shared" si="7"/>
        <v>0.99959030174435592</v>
      </c>
      <c r="C14" s="13">
        <f t="shared" si="0"/>
        <v>9996</v>
      </c>
      <c r="D14" s="11">
        <f t="shared" si="2"/>
        <v>9977</v>
      </c>
      <c r="E14" s="12">
        <f t="shared" si="3"/>
        <v>9996</v>
      </c>
      <c r="F14" s="7">
        <f t="shared" si="4"/>
        <v>9976</v>
      </c>
      <c r="G14" s="8">
        <f t="shared" si="5"/>
        <v>9995</v>
      </c>
      <c r="I14" s="15">
        <v>1272</v>
      </c>
      <c r="J14" s="16">
        <f t="shared" si="1"/>
        <v>0</v>
      </c>
      <c r="M14" s="36" t="s">
        <v>19</v>
      </c>
    </row>
    <row r="15" spans="1:13">
      <c r="A15" s="33">
        <f t="shared" si="6"/>
        <v>7</v>
      </c>
      <c r="B15" s="24">
        <f t="shared" si="7"/>
        <v>0.99994159980641073</v>
      </c>
      <c r="C15" s="13">
        <f t="shared" si="0"/>
        <v>9999</v>
      </c>
      <c r="D15" s="11">
        <f t="shared" si="2"/>
        <v>9997</v>
      </c>
      <c r="E15" s="12">
        <f t="shared" si="3"/>
        <v>9999</v>
      </c>
      <c r="F15" s="7">
        <f t="shared" si="4"/>
        <v>9996</v>
      </c>
      <c r="G15" s="8">
        <f t="shared" si="5"/>
        <v>9998</v>
      </c>
      <c r="I15" s="15">
        <v>9277</v>
      </c>
      <c r="J15" s="16">
        <f t="shared" si="1"/>
        <v>3</v>
      </c>
      <c r="M15" s="36" t="s">
        <v>19</v>
      </c>
    </row>
    <row r="16" spans="1:13">
      <c r="A16" s="33">
        <f t="shared" si="6"/>
        <v>8</v>
      </c>
      <c r="B16" s="24">
        <f t="shared" si="7"/>
        <v>0.99999283077379364</v>
      </c>
      <c r="C16" s="13">
        <f t="shared" si="0"/>
        <v>10000</v>
      </c>
      <c r="D16" s="11">
        <f t="shared" si="2"/>
        <v>10000</v>
      </c>
      <c r="E16" s="12">
        <f t="shared" si="3"/>
        <v>10000</v>
      </c>
      <c r="F16" s="7">
        <f t="shared" si="4"/>
        <v>9999</v>
      </c>
      <c r="G16" s="8">
        <f t="shared" si="5"/>
        <v>9999</v>
      </c>
      <c r="I16" s="31">
        <v>0</v>
      </c>
      <c r="J16" s="16">
        <f t="shared" si="1"/>
        <v>0</v>
      </c>
      <c r="M16" s="36" t="s">
        <v>19</v>
      </c>
    </row>
    <row r="17" spans="1:13">
      <c r="A17" s="33">
        <f t="shared" si="6"/>
        <v>9</v>
      </c>
      <c r="B17" s="24">
        <f t="shared" si="7"/>
        <v>0.99999923464471652</v>
      </c>
      <c r="C17" s="13">
        <f t="shared" si="0"/>
        <v>10000</v>
      </c>
      <c r="D17" s="11">
        <f t="shared" si="2"/>
        <v>10001</v>
      </c>
      <c r="E17" s="12">
        <f t="shared" si="3"/>
        <v>10000</v>
      </c>
      <c r="F17" s="7">
        <f t="shared" si="4"/>
        <v>10000</v>
      </c>
      <c r="G17" s="8">
        <f t="shared" si="5"/>
        <v>9999</v>
      </c>
      <c r="I17" s="15">
        <v>2465</v>
      </c>
      <c r="J17" s="16">
        <f t="shared" si="1"/>
        <v>1</v>
      </c>
      <c r="M17" s="36" t="s">
        <v>19</v>
      </c>
    </row>
    <row r="18" spans="1:13">
      <c r="A18" s="33">
        <f t="shared" ref="A18:A42" si="8">A17+1</f>
        <v>10</v>
      </c>
      <c r="B18" s="24">
        <f t="shared" si="7"/>
        <v>0.99999992839739982</v>
      </c>
      <c r="C18" s="13">
        <f t="shared" si="0"/>
        <v>10000</v>
      </c>
      <c r="D18" s="11">
        <f t="shared" si="2"/>
        <v>10001</v>
      </c>
      <c r="E18" s="12">
        <f t="shared" si="3"/>
        <v>10000</v>
      </c>
      <c r="F18" s="7">
        <f t="shared" si="4"/>
        <v>10000</v>
      </c>
      <c r="G18" s="8">
        <f t="shared" si="5"/>
        <v>9999</v>
      </c>
      <c r="I18" s="31">
        <v>2466</v>
      </c>
      <c r="J18" s="16">
        <f t="shared" si="1"/>
        <v>1</v>
      </c>
      <c r="M18" s="36" t="s">
        <v>19</v>
      </c>
    </row>
    <row r="19" spans="1:13">
      <c r="A19" s="33">
        <f t="shared" si="8"/>
        <v>11</v>
      </c>
      <c r="B19" s="24">
        <f t="shared" si="7"/>
        <v>0.99999999409367657</v>
      </c>
      <c r="C19" s="13">
        <f t="shared" si="0"/>
        <v>10000</v>
      </c>
      <c r="D19" s="11"/>
      <c r="E19" s="12"/>
      <c r="F19" s="7"/>
      <c r="G19" s="8"/>
      <c r="I19" s="15">
        <v>1</v>
      </c>
      <c r="J19" s="16">
        <f t="shared" si="1"/>
        <v>0</v>
      </c>
      <c r="M19" s="36" t="s">
        <v>19</v>
      </c>
    </row>
    <row r="20" spans="1:13">
      <c r="A20" s="33">
        <f t="shared" si="8"/>
        <v>12</v>
      </c>
      <c r="B20" s="24">
        <f t="shared" si="7"/>
        <v>0.99999999956836638</v>
      </c>
      <c r="C20" s="13">
        <f t="shared" si="0"/>
        <v>10000</v>
      </c>
      <c r="D20" s="11"/>
      <c r="E20" s="12"/>
      <c r="F20" s="7"/>
      <c r="G20" s="8"/>
      <c r="I20" s="15">
        <v>5316</v>
      </c>
      <c r="J20" s="16">
        <f t="shared" si="1"/>
        <v>1</v>
      </c>
      <c r="M20" s="36" t="s">
        <v>19</v>
      </c>
    </row>
    <row r="21" spans="1:13">
      <c r="A21" s="33">
        <f t="shared" si="8"/>
        <v>13</v>
      </c>
      <c r="B21" s="24">
        <f t="shared" si="7"/>
        <v>0.99999999997194933</v>
      </c>
      <c r="C21" s="13">
        <f t="shared" si="0"/>
        <v>10000</v>
      </c>
      <c r="D21" s="27"/>
      <c r="E21" s="28"/>
      <c r="F21" s="29"/>
      <c r="G21" s="30"/>
      <c r="I21" s="15">
        <v>9580</v>
      </c>
      <c r="J21" s="16">
        <f t="shared" si="1"/>
        <v>4</v>
      </c>
      <c r="M21" s="36" t="s">
        <v>19</v>
      </c>
    </row>
    <row r="22" spans="1:13">
      <c r="A22" s="33">
        <f t="shared" si="8"/>
        <v>14</v>
      </c>
      <c r="B22" s="24">
        <f t="shared" si="7"/>
        <v>0.99999999999837441</v>
      </c>
      <c r="C22" s="13">
        <f t="shared" si="0"/>
        <v>10000</v>
      </c>
      <c r="I22" s="31">
        <v>9999</v>
      </c>
      <c r="J22" s="16">
        <f t="shared" si="1"/>
        <v>8</v>
      </c>
      <c r="M22" s="36" t="s">
        <v>19</v>
      </c>
    </row>
    <row r="23" spans="1:13">
      <c r="A23" s="33">
        <f t="shared" si="8"/>
        <v>15</v>
      </c>
      <c r="B23" s="24">
        <f t="shared" si="7"/>
        <v>0.99999999999991585</v>
      </c>
      <c r="C23" s="13">
        <f t="shared" si="0"/>
        <v>10000</v>
      </c>
      <c r="I23" s="15">
        <v>831</v>
      </c>
      <c r="J23" s="16">
        <f t="shared" si="1"/>
        <v>0</v>
      </c>
      <c r="M23" s="36" t="s">
        <v>19</v>
      </c>
    </row>
    <row r="24" spans="1:13">
      <c r="A24" s="33">
        <f t="shared" si="8"/>
        <v>16</v>
      </c>
      <c r="B24" s="24">
        <f t="shared" si="7"/>
        <v>0.99999999999999611</v>
      </c>
      <c r="C24" s="13">
        <f t="shared" si="0"/>
        <v>10000</v>
      </c>
      <c r="I24" s="15">
        <v>1801</v>
      </c>
      <c r="J24" s="16">
        <f t="shared" si="1"/>
        <v>0</v>
      </c>
      <c r="M24" s="36" t="s">
        <v>19</v>
      </c>
    </row>
    <row r="25" spans="1:13">
      <c r="A25" s="33">
        <f t="shared" si="8"/>
        <v>17</v>
      </c>
      <c r="B25" s="24">
        <f t="shared" si="7"/>
        <v>0.99999999999999978</v>
      </c>
      <c r="C25" s="13">
        <f t="shared" si="0"/>
        <v>10000</v>
      </c>
      <c r="M25" s="36" t="s">
        <v>19</v>
      </c>
    </row>
    <row r="26" spans="1:13">
      <c r="A26" s="33">
        <f t="shared" si="8"/>
        <v>18</v>
      </c>
      <c r="B26" s="24">
        <f t="shared" si="7"/>
        <v>1</v>
      </c>
      <c r="C26" s="13">
        <f t="shared" si="0"/>
        <v>10000</v>
      </c>
      <c r="M26" s="36" t="s">
        <v>19</v>
      </c>
    </row>
    <row r="27" spans="1:13">
      <c r="A27" s="33">
        <f t="shared" si="8"/>
        <v>19</v>
      </c>
      <c r="B27" s="24">
        <f t="shared" si="7"/>
        <v>1</v>
      </c>
      <c r="C27" s="13">
        <f t="shared" si="0"/>
        <v>10000</v>
      </c>
      <c r="M27" s="36" t="s">
        <v>19</v>
      </c>
    </row>
    <row r="28" spans="1:13">
      <c r="A28" s="33">
        <f t="shared" si="8"/>
        <v>20</v>
      </c>
      <c r="B28" s="24">
        <f t="shared" si="7"/>
        <v>1</v>
      </c>
      <c r="C28" s="13">
        <f t="shared" si="0"/>
        <v>10000</v>
      </c>
      <c r="M28" s="36" t="s">
        <v>19</v>
      </c>
    </row>
    <row r="29" spans="1:13">
      <c r="A29" s="33">
        <f t="shared" si="8"/>
        <v>21</v>
      </c>
      <c r="B29" s="24">
        <f t="shared" si="7"/>
        <v>1</v>
      </c>
      <c r="C29" s="13">
        <f t="shared" si="0"/>
        <v>10000</v>
      </c>
      <c r="M29" s="36" t="s">
        <v>19</v>
      </c>
    </row>
    <row r="30" spans="1:13">
      <c r="A30" s="33">
        <f t="shared" si="8"/>
        <v>22</v>
      </c>
      <c r="B30" s="24">
        <f t="shared" si="7"/>
        <v>1</v>
      </c>
      <c r="C30" s="13">
        <f t="shared" si="0"/>
        <v>10000</v>
      </c>
      <c r="M30" s="36" t="s">
        <v>19</v>
      </c>
    </row>
    <row r="31" spans="1:13">
      <c r="A31" s="33">
        <f t="shared" si="8"/>
        <v>23</v>
      </c>
      <c r="B31" s="24">
        <f t="shared" si="7"/>
        <v>1</v>
      </c>
      <c r="C31" s="13">
        <f t="shared" si="0"/>
        <v>10000</v>
      </c>
      <c r="M31" s="36" t="s">
        <v>19</v>
      </c>
    </row>
    <row r="32" spans="1:13">
      <c r="A32" s="33">
        <f t="shared" si="8"/>
        <v>24</v>
      </c>
      <c r="B32" s="24">
        <f t="shared" si="7"/>
        <v>1</v>
      </c>
      <c r="C32" s="13">
        <f t="shared" si="0"/>
        <v>10000</v>
      </c>
      <c r="M32" s="36" t="s">
        <v>19</v>
      </c>
    </row>
    <row r="33" spans="1:13">
      <c r="A33" s="33">
        <f t="shared" si="8"/>
        <v>25</v>
      </c>
      <c r="B33" s="24">
        <f t="shared" si="7"/>
        <v>1</v>
      </c>
      <c r="C33" s="13">
        <f t="shared" si="0"/>
        <v>10000</v>
      </c>
      <c r="M33" s="36" t="s">
        <v>19</v>
      </c>
    </row>
    <row r="34" spans="1:13">
      <c r="A34" s="33">
        <f t="shared" si="8"/>
        <v>26</v>
      </c>
      <c r="B34" s="24">
        <f t="shared" si="7"/>
        <v>1</v>
      </c>
      <c r="C34" s="13">
        <f t="shared" si="0"/>
        <v>10000</v>
      </c>
      <c r="M34" s="36" t="s">
        <v>19</v>
      </c>
    </row>
    <row r="35" spans="1:13">
      <c r="A35" s="33">
        <f t="shared" si="8"/>
        <v>27</v>
      </c>
      <c r="B35" s="24">
        <f t="shared" si="7"/>
        <v>1</v>
      </c>
      <c r="C35" s="13">
        <f t="shared" si="0"/>
        <v>10000</v>
      </c>
      <c r="M35" s="36" t="s">
        <v>19</v>
      </c>
    </row>
    <row r="36" spans="1:13">
      <c r="A36" s="33">
        <f t="shared" si="8"/>
        <v>28</v>
      </c>
      <c r="B36" s="24">
        <f t="shared" si="7"/>
        <v>1</v>
      </c>
      <c r="C36" s="13">
        <f t="shared" si="0"/>
        <v>10000</v>
      </c>
      <c r="M36" s="36" t="s">
        <v>19</v>
      </c>
    </row>
    <row r="37" spans="1:13">
      <c r="A37" s="33">
        <f t="shared" si="8"/>
        <v>29</v>
      </c>
      <c r="B37" s="24">
        <f t="shared" si="7"/>
        <v>1</v>
      </c>
      <c r="C37" s="13">
        <f t="shared" si="0"/>
        <v>10000</v>
      </c>
      <c r="M37" s="36" t="s">
        <v>19</v>
      </c>
    </row>
    <row r="38" spans="1:13">
      <c r="A38" s="33">
        <f t="shared" si="8"/>
        <v>30</v>
      </c>
      <c r="B38" s="24">
        <f t="shared" si="7"/>
        <v>1</v>
      </c>
      <c r="C38" s="13">
        <f t="shared" si="0"/>
        <v>10000</v>
      </c>
      <c r="M38" s="36" t="s">
        <v>19</v>
      </c>
    </row>
    <row r="39" spans="1:13">
      <c r="A39" s="33">
        <f t="shared" si="8"/>
        <v>31</v>
      </c>
      <c r="B39" s="24">
        <f t="shared" si="7"/>
        <v>1</v>
      </c>
      <c r="C39" s="13">
        <f t="shared" si="0"/>
        <v>10000</v>
      </c>
      <c r="M39" s="36" t="s">
        <v>19</v>
      </c>
    </row>
    <row r="40" spans="1:13">
      <c r="A40" s="33">
        <f t="shared" si="8"/>
        <v>32</v>
      </c>
      <c r="B40" s="24">
        <f t="shared" si="7"/>
        <v>1</v>
      </c>
      <c r="C40" s="13">
        <f t="shared" si="0"/>
        <v>10000</v>
      </c>
      <c r="M40" s="36" t="s">
        <v>19</v>
      </c>
    </row>
    <row r="41" spans="1:13">
      <c r="A41" s="33">
        <f t="shared" si="8"/>
        <v>33</v>
      </c>
      <c r="B41" s="24">
        <f t="shared" si="7"/>
        <v>1</v>
      </c>
      <c r="C41" s="13">
        <f t="shared" si="0"/>
        <v>10000</v>
      </c>
      <c r="M41" s="36" t="s">
        <v>19</v>
      </c>
    </row>
    <row r="42" spans="1:13">
      <c r="A42" s="33">
        <f t="shared" si="8"/>
        <v>34</v>
      </c>
      <c r="B42" s="24">
        <f t="shared" si="7"/>
        <v>1</v>
      </c>
      <c r="C42" s="13">
        <f t="shared" si="0"/>
        <v>10000</v>
      </c>
      <c r="M42" s="36" t="s">
        <v>19</v>
      </c>
    </row>
    <row r="43" spans="1:13">
      <c r="A43" s="33">
        <f>A42+1</f>
        <v>35</v>
      </c>
      <c r="B43" s="24">
        <f t="shared" si="7"/>
        <v>1</v>
      </c>
      <c r="C43" s="13">
        <f t="shared" si="0"/>
        <v>10000</v>
      </c>
      <c r="M43" s="36" t="s">
        <v>19</v>
      </c>
    </row>
    <row r="44" spans="1:13">
      <c r="A44" s="33"/>
      <c r="M44" s="36" t="s">
        <v>19</v>
      </c>
    </row>
    <row r="45" spans="1:13">
      <c r="A45" s="37" t="s">
        <v>19</v>
      </c>
      <c r="B45" s="37" t="s">
        <v>19</v>
      </c>
      <c r="C45" s="37" t="s">
        <v>19</v>
      </c>
      <c r="D45" s="37" t="s">
        <v>19</v>
      </c>
      <c r="E45" s="37" t="s">
        <v>19</v>
      </c>
      <c r="F45" s="37" t="s">
        <v>19</v>
      </c>
      <c r="G45" s="37" t="s">
        <v>19</v>
      </c>
      <c r="H45" s="37" t="s">
        <v>19</v>
      </c>
      <c r="I45" s="37" t="s">
        <v>19</v>
      </c>
      <c r="J45" s="37" t="s">
        <v>19</v>
      </c>
      <c r="K45" s="37" t="s">
        <v>19</v>
      </c>
      <c r="L45" s="37" t="s">
        <v>19</v>
      </c>
    </row>
  </sheetData>
  <phoneticPr fontId="5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</vt:vector>
  </HeadingPairs>
  <TitlesOfParts>
    <vt:vector size="5" baseType="lpstr">
      <vt:lpstr>Poi</vt:lpstr>
      <vt:lpstr>Poi_long</vt:lpstr>
      <vt:lpstr>Bin</vt:lpstr>
      <vt:lpstr>ChartPoi</vt:lpstr>
      <vt:lpstr>ChartBin</vt:lpstr>
    </vt:vector>
  </TitlesOfParts>
  <Company>Instituto Superior Técnico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Casquilho</dc:creator>
  <cp:lastModifiedBy>MCasquilho</cp:lastModifiedBy>
  <cp:lastPrinted>2003-10-21T18:46:00Z</cp:lastPrinted>
  <dcterms:created xsi:type="dcterms:W3CDTF">2003-10-21T11:43:52Z</dcterms:created>
  <dcterms:modified xsi:type="dcterms:W3CDTF">2018-05-11T03:18:38Z</dcterms:modified>
</cp:coreProperties>
</file>